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C:\Users\stjep\Documents\"/>
    </mc:Choice>
  </mc:AlternateContent>
  <xr:revisionPtr revIDLastSave="0" documentId="8_{F6240ED6-4B47-4FD4-A938-BA441C6A8462}" xr6:coauthVersionLast="47" xr6:coauthVersionMax="47" xr10:uidLastSave="{00000000-0000-0000-0000-000000000000}"/>
  <bookViews>
    <workbookView xWindow="-120" yWindow="-120" windowWidth="29040" windowHeight="15720" activeTab="1" xr2:uid="{00000000-000D-0000-FFFF-FFFF00000000}"/>
  </bookViews>
  <sheets>
    <sheet name="NASLOVNICA" sheetId="1" r:id="rId1"/>
    <sheet name="TROŠKOVNIK" sheetId="3" r:id="rId2"/>
    <sheet name="REKAPITULACIJA" sheetId="4" r:id="rId3"/>
  </sheets>
  <definedNames>
    <definedName name="_xlnm.Print_Titles" localSheetId="1">TROŠKOVNIK!6:6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 l="1"/>
  <c r="D14" i="4"/>
  <c r="D13" i="4"/>
  <c r="D12" i="4"/>
  <c r="D11" i="4"/>
  <c r="D10" i="4"/>
  <c r="D9" i="4"/>
  <c r="D8" i="4"/>
  <c r="D7" i="4"/>
  <c r="D6" i="4"/>
  <c r="F126" i="3"/>
  <c r="F124" i="3"/>
  <c r="F122" i="3"/>
  <c r="F115" i="3"/>
  <c r="F113" i="3"/>
  <c r="F109" i="3"/>
  <c r="F105" i="3"/>
  <c r="F101" i="3"/>
  <c r="F97" i="3"/>
  <c r="F93" i="3"/>
  <c r="F88" i="3"/>
  <c r="F84" i="3"/>
  <c r="F80" i="3"/>
  <c r="F75" i="3"/>
  <c r="F71" i="3"/>
  <c r="F65" i="3"/>
  <c r="F63" i="3"/>
  <c r="F59" i="3"/>
  <c r="F55" i="3"/>
  <c r="F51" i="3"/>
  <c r="F47" i="3"/>
  <c r="F41" i="3"/>
  <c r="F39" i="3"/>
  <c r="F34" i="3"/>
  <c r="F30" i="3"/>
  <c r="F26" i="3"/>
  <c r="F20" i="3"/>
  <c r="F18" i="3"/>
  <c r="F14" i="3"/>
</calcChain>
</file>

<file path=xl/sharedStrings.xml><?xml version="1.0" encoding="utf-8"?>
<sst xmlns="http://schemas.openxmlformats.org/spreadsheetml/2006/main" count="167" uniqueCount="118">
  <si>
    <t xml:space="preserve">DJEČJE IGRALIŠTE - OTOK </t>
  </si>
  <si>
    <t/>
  </si>
  <si>
    <t>RB</t>
  </si>
  <si>
    <t>STAVKA</t>
  </si>
  <si>
    <t>JEIDNICA MJERE</t>
  </si>
  <si>
    <t>KOLIČINA</t>
  </si>
  <si>
    <t>JEDINIČNA CIJENA</t>
  </si>
  <si>
    <t>UKUPNA CIJENA</t>
  </si>
  <si>
    <t>1.</t>
  </si>
  <si>
    <t xml:space="preserve">PRIPREMNI RADOVI </t>
  </si>
  <si>
    <t>1.1.</t>
  </si>
  <si>
    <t xml:space="preserve">ISKOLČENJE OBJEKTA </t>
  </si>
  <si>
    <t>Geodetsko iskolčenje svih potrebnih točaka i visina, osiguranje osi iskolčenog igrališta i održavanje iskolčenih oznaka na terenu za vrijeme građenja.Radove izvesti u skladu sa O.T.U.I 1-02.1; 1-02.2; 1-02.3; 1-2.05, i 1-02.6</t>
  </si>
  <si>
    <t xml:space="preserve">Obračun po kompletu. </t>
  </si>
  <si>
    <t>komad</t>
  </si>
  <si>
    <t>1.2.</t>
  </si>
  <si>
    <t xml:space="preserve">GEODETSKI SNIMAK </t>
  </si>
  <si>
    <t>Geodetski snimak izvedenog stanja igrališta koju izrađuje i ovjerava osoba registrirana za obavljanje te djelatnosti po posebnom propisu sa svim popratnim troškovima. Geodetski elaborat mora biti proveden u katastru i dostavljen Investitoru.</t>
  </si>
  <si>
    <t>komplet</t>
  </si>
  <si>
    <t>PRIPREMNI RADOVI  UKUPNO:</t>
  </si>
  <si>
    <t>2.</t>
  </si>
  <si>
    <t xml:space="preserve">ZEMLJANI RADOVI </t>
  </si>
  <si>
    <t>2.1.</t>
  </si>
  <si>
    <t xml:space="preserve">STROJNI I RUČNI ISKOP U MATERIJALU "C" KATEGORIJE - NA MJESTU IGRALA </t>
  </si>
  <si>
    <t>Strojni i ručni iskop u prosječnoj debljini od 30cm u skladu s kotama i detaljima danim projektom, te odvoz na deponiju prema uputi Investitora. Dio materijala potrebno je deponirati uz iskop na gradilištu radi izrade zemljanog nasipa i uređenja zelene površine. Radove izvesti u skladu s OTU 2-01.2. Stavka obuhvaća iskop i deponiranje iskopa na gradilištu.</t>
  </si>
  <si>
    <t>Obračun se vrši po m3 iskopanog materijala</t>
  </si>
  <si>
    <t>m³</t>
  </si>
  <si>
    <t>2.2.</t>
  </si>
  <si>
    <t xml:space="preserve">STROJNI I RUČNI ISKOP U MATERIJALU "C" KATEGORIJE - OKO IGRALA </t>
  </si>
  <si>
    <t>Strojni i ručni iskop u prosječnoj debljini od 20 cm oko igrala te odvoz na deponiju prema uputi Investitora. Radove izvesti u skladu s OTU 2-01.2. Stavka obuhvaća iskop i deponiranje iskopa na deponiju.</t>
  </si>
  <si>
    <t>2.3.</t>
  </si>
  <si>
    <t xml:space="preserve">DOBAVA I UGRADNJA GEOTEKSTILA </t>
  </si>
  <si>
    <t>Dobava i ugradnja geotekstila kao podloga za ugradnju kamena 0/63 mm. Geotekstil tip 300gr/m2. U cijenu stavke su uključeni preklopi, sav potreban rad i materijal.</t>
  </si>
  <si>
    <t>Obračun po m2 ugrađenog geotekstila</t>
  </si>
  <si>
    <t>m²</t>
  </si>
  <si>
    <t>2.4.</t>
  </si>
  <si>
    <t xml:space="preserve">SADNJA </t>
  </si>
  <si>
    <t>Sadnja podrazumijeva iskop jame, razastiranje viška iskopanog materijala okolo jame, ostalo se odbacuje na posebnu gomilu. Dno jame se razrahljuje, nakon čega se sadi sadnica, koja se zasipa plodnom vrtnom zemljom (50% nove zemlje i 50% iskopanog materijala), zatim se gnoji kompostom 10 l/m², jednokratno zalijeva (20 l po sadnici), površina se malčira sjeckanom korom drveta u sloju 5 cm. Stavka uključuje dobavu plodne zemlje, gnojiva, kolčića, povezne trake, malča i vode za zalijevanje, te sav preostali potreban rad, materijal i sredstva za sadnju. Sadnja stabla uz dopunu jame plodnom zemljom i mineralnim gnojivom, postavljanje kolaca (kom 3) i privezivanje te jednokratno zalijevanje.
Dimenzije iskopane jame od 100x100x100, sukaldno uputama dobavljača sadnica."
Tijekom sadnje sve do primopredaje, potrebno je vršiti opću kontrolu stanja sadnica i održavanje istih. Kontrolu treba vršiti u određenim</t>
  </si>
  <si>
    <t>vremenskim periodima ovisno o vrsti i godišnjem dobu. Prema rezultatima predviđenih pregleda potrebno je otklanjanje nedostataka i oštećenja nakon čega bi se sadnice trebale vratiti u predviđeno stanje. Tijekom radova izvoditelj mora osigurati održavanje zelenih površina do primopredaje investitoru, a svu štetu nastalu zbog skrivenih nedostataka sadnica ili pogrešaka u sadnji dužan je otkloniti o svom trošku. Njega uključuje sve radove i materijale u skladu s pravilima struke –zalijevanje vodom o trošku ponuditelja, zamjenu posušenog biljnog materijala, kontrolu pojave i suzbijanje bolesti i štetnika, te kontrolu vezova i obnovu po potrebi, obnavljanje malča te u slučaju pojave slijeganja tla dobava i razastiranje humusa.</t>
  </si>
  <si>
    <t xml:space="preserve">Obračun po komadu. </t>
  </si>
  <si>
    <t>ZEMLJANI RADOVI  UKUPNO:</t>
  </si>
  <si>
    <t>3.</t>
  </si>
  <si>
    <t xml:space="preserve">KONSTRUKCIJA IGRALIŠTA 				</t>
  </si>
  <si>
    <t>3.1.</t>
  </si>
  <si>
    <t>IZRADA NOSIVOG SLOJA OD KAMENOG MATERIJALA</t>
  </si>
  <si>
    <t>Izrada nosivog sloja (Ms≥80 MN/m2) od prirodnog drobljenog kamenog materijala, najvećeg zrna 63 mm, debljine 15cm. U cijenu je uključena nabava i dobava materijala, utovar, prijevoz, i ugradnja (strojno razastiranje, planiranje i zbijanje do traženog modula stišljivosti ili stupnja zbijenosti) na uređenu i preuzetu podlogu. Obračun je po m3 ugrađenog materijala u zbijenom stanju. Izvedba, kontrola kakvoće i obračun prema OTU 5-01 ili jednakovrijedno.</t>
  </si>
  <si>
    <t>Obračun po m3 ugrađenog kamena u zbijenom stanju</t>
  </si>
  <si>
    <t>3.2.</t>
  </si>
  <si>
    <t xml:space="preserve">AB PLOČA IGRALIŠTA </t>
  </si>
  <si>
    <t>"Izrada armirano betonske ploče igrališta, debljine 15 cm., u potrebnoj površini. Nabava, doprema, ugradba i njega svježeg betona klase C "25/30, izloženosti XC 2., u podložnu betonsku ploču. U donjoj zoni betonsku ploču armirati MAG Q-188. Betonsku ploču po potrebi diletirati, ovisno o površini ploče. Završna obrada izvedena zaribavanjem površine betonske ploče, sa potrebnim vremenskim odmakom u odnosu na ugradbu svježeg betona.</t>
  </si>
  <si>
    <t>Obračun po m³</t>
  </si>
  <si>
    <t>3.3.</t>
  </si>
  <si>
    <t xml:space="preserve">OPLATA </t>
  </si>
  <si>
    <t>Izrada, postavljanje, skidanje i čišćenje jednostrane drvene daščane "oplate za AB ploče igrališta. U cijenu su uključene vrijednosti radova i materijala - obična oplata."</t>
  </si>
  <si>
    <t>Obračun po m²</t>
  </si>
  <si>
    <t>3.4.</t>
  </si>
  <si>
    <t xml:space="preserve">ŠLJUNČANA PODLOGA </t>
  </si>
  <si>
    <t>Dobava, doprema i ugradnja šljunčane (kamene) podloge granulacije 4-8 mm u sloju debljine 25. Šljunak se ravnomjerno raspoređuje, planira i valja radi postizanja kompaktne i stabilne površine. Uključeni svi potrebni radovi, materijal, transport i strojna obrada.</t>
  </si>
  <si>
    <t>3.5.</t>
  </si>
  <si>
    <t xml:space="preserve">BETONSKI RUBNJACI </t>
  </si>
  <si>
    <t>Dobava, nabava i ugradnja parkovnog rubnjaka 8/20/100 cm. Rubnjaci se polažu na pripremljenu betonsku podlogu C12/15 u količini od 0,05m3/m'.</t>
  </si>
  <si>
    <t>Obračun po m</t>
  </si>
  <si>
    <t>m</t>
  </si>
  <si>
    <t>KONSTRUKCIJA IGRALIŠTA 				 UKUPNO:</t>
  </si>
  <si>
    <t>4.</t>
  </si>
  <si>
    <t>OPREMA IGRALIŠTA</t>
  </si>
  <si>
    <t>4.1.</t>
  </si>
  <si>
    <t xml:space="preserve">KUĆICA </t>
  </si>
  <si>
    <t>Nabava,dobava kućice za igru i skrivanje izrađuje se od drveta, inox cijevi i PE ploča. Nosiva konstrukcija izrađena od kvadratnih lameliranih drvenih greda. Vijci i spojni materijali od inox čelika zatvoreni u poliamidna anti-vandal kučišta. Svi vijci, matice sakriveni su u zaštitne PE čepove, polukružnog oblika u žutoj ili crvenoj boji.</t>
  </si>
  <si>
    <t>4.2.</t>
  </si>
  <si>
    <t xml:space="preserve">NJIHALICA NA OPRUZI "AUTIĆ" </t>
  </si>
  <si>
    <t>Nabava, dobava konstrukcijske njihalice izrađena je od toplocinčanog čelika. Sjedište i likovi na njihalici su izrađeni od HDPE ili HPL panela debljine 19mm, troslojnog u dvije boje. Opruga od pocinčanog plastificiranog čelika, ergonomski rukohvati i držači za noge od poliamida. Vijci i spojni materijali od čelika zatvoreni u poliamidna anti-vandal kućišta. Približna gabaritna dimenzija igrala: 900x530x880</t>
  </si>
  <si>
    <t>4.3.</t>
  </si>
  <si>
    <t xml:space="preserve">KOMBINIRANO IGRALO </t>
  </si>
  <si>
    <t>Nabava, doava kombiniranog igrala koje ima konstrukciju izrađenu od lameliranog drveta jele i smreke dimenzija 100x100 mm. Drvo odlične kvalitete, zaobljenih bridova, površinski zaštićeno po izboru premazima na bazi vode ili ulja. Gornji dijelovi drvene konstrukcije zaštićeni su plastičnim poklopcima od kiše, čime se uveliko produžuje vijek trajanja. Zaštitne ograde i krovovi izrađeni su od High Density Polyethylene (polietilen visoke gustoće) debljine 19 mm. Njezinu kvalitetu čine otpornost na UV zrake, koroziju i vlagu u iznimno hladnim, toplim i morskim uvjetima. Tobogan je izrađen od inox-a. Svi vijčani spojevi osigurani su sa zaštitnim čepovima kako ne bi došlo do direktnog kontakta i ozljeđivanja pri uporabi opreme. Igralo namijenjeno za najmlađi uzrast, sastoji se od dva mala tornja s krovom koji su povezani provlačilicom. Na tornjeve se prilazi pomoću kosih ploča za penjanje. Na drugom tornju nalazi</t>
  </si>
  <si>
    <t>se inox tobogan. Igralo sadrži: dva mala tornja s krovom, mali tobogan, dvije kose ploče za penjanje, provlačilicu
Aktivnost: penjanje, spuštanje, provlačenje
Specifikacije:
Približne dimenzije igrala: (dxšxv): 4270x2885x2075 mm
Materijal: lamelirane drvene grede, drveni profili, HDPE ili HPL ploče, tobogan inox
Uzrast: 1-7
Sigurnosna zona: 31 m2
U skladu s normom: HR EN 1176-1, 1176-3</t>
  </si>
  <si>
    <t xml:space="preserve">Obračun po komadu </t>
  </si>
  <si>
    <t>4.4.</t>
  </si>
  <si>
    <t>Nabava, doava igrala koji ima konstrukciju izrađenu od aluminijskih ovalnih nehrđajućih profila tlocrtnog presjeka 72x105mm, cijevi iznutra ojačanih pregradama, koje čine minimalno 4 zasebne komore. Površinski zaštićeno plastificiranjem.
IGRALO SADRŽI:
• dva tornja s krovom
• most koji povezuje tornjeve
• tobogan
• ljuljačku
• kosu ploča sa gripsovima za penjanje
• ljestve
Približne dimenzije igrala (d*š*v):
7950x4320x3800 cm
Materijal: aluminijski, drveni i čelični profili, HDPE, HPL ili PE ploče, tobogan poliester ili inox</t>
  </si>
  <si>
    <t>Obračun po komadu.</t>
  </si>
  <si>
    <t>4.5.</t>
  </si>
  <si>
    <t xml:space="preserve">LJULJAČKA KORPA </t>
  </si>
  <si>
    <t>Nabava, dobava ljuljačke, konstrukcija ljuljačke izrađena je od lameliranih drvenih greda koje su bojane kvalitetnim ekološkim bojama. Drveni dijelovi stolarski su obrađeni i zaobljenih bridova. Gornja horizontalna greda ljuljačkeizrađena je od čeličnih profila O76 mm. Čelični profili su toplo cinčani i plastificirani. Košara je izrađena od čeličnog profila O42 savijenog u krug promjera cca fi100 cm. Čelični profil je cijelom dužinom ispleten poliamidnim užetom u boji O16 mm. Unutar kruga ispletena je čvrsta mreža. Košara je sistemom sajli ili lanaca učvršćena na čeličnu konstrukciju preko posebnih sistema sa ležajevima koji omogućavaju bešumnu upotrebu. Konstrukcija ljuljačke se montira na čelične ankere koji se temelje u prethodno pripremljeni iskop ili priprema za tiplanje na prethodno pripremljenu podlogu.
Približne dimenzije DŠV: 3650 x 2056 x 2300</t>
  </si>
  <si>
    <t xml:space="preserve">obračun po komadu.  </t>
  </si>
  <si>
    <t>4.6.</t>
  </si>
  <si>
    <t xml:space="preserve">KLACKALICA </t>
  </si>
  <si>
    <t>Nabava,dobava klackalice izrađene od kvalitetnog crnogoričnog drveta. Drveni dijelovi klackalice stolarski su obrađeni i zaobljenih bridova, što povećava sigurnost djece od mogućih ozljeda. Konstrukcija je učvršćena na dvije opruge te na čeličnu konstrukciju koja se temelji u tlo. Vijci i spojni materijali zatvoreni su u poliamidna anti-vandal kućišta. Likovi i sjedišta: izrađeni od HDPE ploča. Ti dijelovi klackalice izvedeni su zaobljenih rubova iergonomski oblikovani, što povećava sigurnost i lakoću uporabe klackalice.
Opruga: izrađena od toplo cinčanog plastificiranog čelika.
Rukohvati: izrađeni su od poliamida, ergonomski oblikovani.
Površinska zaštita:
Metalni profil: plastifikacija;
Drveni profil: bojan kvalitetnim ekološkim bojama na bazi vode.
Montaža: Klackalica se montira na čelične ankere</t>
  </si>
  <si>
    <t>koji se temelje u prethodno pripremljeni iskop ili
priprema za tiplanje na prethodno pripremljenu podlogu.
Približne gabaritne dimenzije DŠV (3000 x 2700 x 9700 )</t>
  </si>
  <si>
    <t>4.7.</t>
  </si>
  <si>
    <t xml:space="preserve">VRTULJAK </t>
  </si>
  <si>
    <t>Nabava, dobava Vrtuljaka ima konstrukciju izrađenu od inox profila sa HDPE pločama kao sjedalicama i volanom. Aluminijski rebrasti lim pruža dodatnu sigurnost tijekom vrtnje, sprječavajući klizanje. Svi vijčani spojevi su osigurani anti-vandal kapicama.
Približne dimenzije prostora (d*š*v):
O O150x75 cm
Priližne dimennnije igrala:
Visina: 75 cm
Širina: O150 cm
Materijal: inox profili, rebrasti lim, HDPE ili HPL ploče
Uzrast: 3+
Sigurnosna zona: O550 cm</t>
  </si>
  <si>
    <t>4.8.</t>
  </si>
  <si>
    <t>KLUPA ČELIK - DRVO S NASLONOM</t>
  </si>
  <si>
    <t>"Konstrukcija je izrađena od toplo pocinčanih čeličnih elemenata, dodatno
zaštićenih zapečenim prahom. Sjedište i naslon su izrađeni od sibirskog ariša zaštićenog ekološkim
impregnatorima na bazi vode. Opcionalno sjedište i naslon mogu biti izrađeni od ""elipsa"" aluminijskih profila, u imitaciji drveta ili boji po želji Investitora. Svi elementi izrađeni od lima ne smiju sadržavat oštre rubove. Završna obrada svih čeličnih dijelova su toplo cinčanje te prekrivanje UV-stabilizirajućim zapečenim prahom. Svi drveni dijelovi zaštićeni su ekološkim impregnatorima na bazi vode.
Približne dimenzije opreme 1800 x 700 x 895 mm"</t>
  </si>
  <si>
    <t>4.9.</t>
  </si>
  <si>
    <t>KOŠ S PEPELJAROM</t>
  </si>
  <si>
    <t>"Konstrukcija je izrađena od pocinčanih metalnih profila zaštićenih zapečenim prahom. Obloga je izrađena od perforiranog pocinčanog lima zaštićenog zapečenim prahom. Pražnjenje koša rotacijom oko stupca.
Pražnjenje pepeljare izravno u koš. Zaštita od kiše. Svi elementi izrađeni od lima ne smiju sadržavati oštre rubove. Završna obrada svih čeličnih dijelova su toplo cinčanje te prekrivanje UV-stabilizirajućim zapečenim prahom. Približne dimenzije opreme 580 x 250 x 1000 mm i zapremine 50L."</t>
  </si>
  <si>
    <t>4.10.</t>
  </si>
  <si>
    <t xml:space="preserve">KLUPA I STOL </t>
  </si>
  <si>
    <t>Konstrukcija: čelik, cinčano, plastifikacija sjedalo i naslon: drvo jela/smreka.
Pribižne dimenzije: cca1900x1750x820mm</t>
  </si>
  <si>
    <t>4.11.</t>
  </si>
  <si>
    <t>ANTISTRES GUMENA PODLOGA</t>
  </si>
  <si>
    <t>Dobava, dopremanje i ugradnja antistres gumene podloge boje po izboru investitora, dimenzije 500 x 500 x 45 mm. Ploče su vodopropusne, visina pada 160 cm u skladu sa normama EN1177:2008 ili jednakovrijedno.</t>
  </si>
  <si>
    <t>OPREMA IGRALIŠTA UKUPNO:</t>
  </si>
  <si>
    <t>5.</t>
  </si>
  <si>
    <t xml:space="preserve">NABAVA SADNICA </t>
  </si>
  <si>
    <t>5.1.</t>
  </si>
  <si>
    <t xml:space="preserve">Tilia tomentosa
</t>
  </si>
  <si>
    <t>Tilia tomentosa - prsnog opsega debla 20/25 cm
"Nabava, dobava stabala opsega 20/25 cm.
Traženi zahtjevi za sadnicu:
- mora imati certifikat s oznakom roda, vrste, varijeteta, naznačenu veličinu te podrijetlo (rasadnik)
- mora biti zdrava i neoštećena, školovana u rasadniku
- mora imati jasno definirano ravno deblo i pravilno razvijenu krošnju s minimalno 3 primarne grane
- mora imati dobro razvijen korijenov sustav
U cijeni su uključeni nabava, prijevoz, skladištenje, održavanje, uključivo i zaštita busena pletenom žicom i jutom, dostavljena u kontejnerima.
Napomena: Pod održavanje se podrazumijeva držanje sadnica u optimalnim uvjetima koji podrazumjevaju</t>
  </si>
  <si>
    <t>vlaženja, zaljevanja, prihrane i sl.</t>
  </si>
  <si>
    <t>NABAVA SADNICA  UKUPNO:</t>
  </si>
  <si>
    <t>DJEČJE IGRALIŠTE - OTOK  UKUPNO:</t>
  </si>
  <si>
    <t>REKAPITULACIJA</t>
  </si>
  <si>
    <t>UKUPNO :</t>
  </si>
  <si>
    <t>PDV (25%) :</t>
  </si>
  <si>
    <t>PDV (5%) - sadnice:</t>
  </si>
  <si>
    <t>PDV UKUPNO:</t>
  </si>
  <si>
    <t>SVEUKUPNO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</si>
</sst>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8" formatCode="#,##0.00\ [$€-1]"/>
  </numFmts>
  <fonts count="8">
    <font>
      <sz val="11"/>
      <color rgb="FF000000"/>
      <name val="Calibri"/>
      <charset val="134"/>
    </font>
    <font>
      <sz val="9"/>
      <color rgb="FF000000"/>
      <name val="Calibri"/>
      <charset val="134"/>
    </font>
    <font>
      <b/>
      <sz val="12"/>
      <color rgb="FF000000"/>
      <name val="Calibri"/>
      <charset val="134"/>
    </font>
    <font>
      <b/>
      <sz val="9"/>
      <color rgb="FF000000"/>
      <name val="Calibri"/>
      <charset val="134"/>
    </font>
    <font>
      <b/>
      <sz val="14"/>
      <color rgb="FF000000"/>
      <name val="Calibri"/>
      <charset val="134"/>
    </font>
    <font>
      <sz val="14"/>
      <color rgb="FF000000"/>
      <name val="Calibri"/>
      <charset val="134"/>
    </font>
    <font>
      <b/>
      <sz val="9"/>
      <color rgb="FFD3D3D3"/>
      <name val="Calibri"/>
      <charset val="134"/>
    </font>
    <font>
      <b/>
      <sz val="11"/>
      <color rgb="FF000000"/>
      <name val="Calibri"/>
      <charset val="134"/>
    </font>
  </fonts>
  <fills count="5">
    <fill>
      <patternFill patternType="none"/>
    </fill>
    <fill>
      <patternFill patternType="gray125"/>
    </fill>
    <fill>
      <patternFill patternType="solid">
        <fgColor rgb="FFA0A0A0"/>
        <bgColor indexed="64"/>
      </patternFill>
    </fill>
    <fill>
      <patternFill patternType="solid">
        <fgColor rgb="FFD3D3D3"/>
        <bgColor indexed="64"/>
      </patternFill>
    </fill>
    <fill>
      <patternFill patternType="solid">
        <fgColor rgb="FFB4B4B4"/>
        <bgColor indexed="64"/>
      </patternFill>
    </fill>
  </fills>
  <borders count="1">
    <border>
      <left/>
      <right/>
      <top/>
      <bottom/>
      <diagonal/>
    </border>
  </borders>
  <cellStyleXfs count="1">
    <xf numFmtId="0" fontId="0" fillId="0" borderId="0" applyBorder="0"/>
  </cellStyleXfs>
  <cellXfs count="34">
    <xf numFmtId="0" fontId="0" fillId="0" borderId="0" xfId="0"/>
    <xf numFmtId="0" fontId="1" fillId="0" borderId="0" xfId="0" applyFont="1"/>
    <xf numFmtId="0" fontId="2" fillId="2" borderId="0" xfId="0" applyFont="1" applyFill="1"/>
    <xf numFmtId="0" fontId="3" fillId="0" borderId="0" xfId="0" applyFont="1" applyAlignment="1">
      <alignment horizontal="right"/>
    </xf>
    <xf numFmtId="0" fontId="3" fillId="0" borderId="0" xfId="0" applyFont="1"/>
    <xf numFmtId="168" fontId="3" fillId="0" borderId="0" xfId="0" applyNumberFormat="1" applyFont="1"/>
    <xf numFmtId="0" fontId="4" fillId="2" borderId="0" xfId="0" applyFont="1" applyFill="1"/>
    <xf numFmtId="0" fontId="5" fillId="2" borderId="0" xfId="0" applyFont="1" applyFill="1" applyAlignment="1">
      <alignment horizontal="right"/>
    </xf>
    <xf numFmtId="168" fontId="4" fillId="2" borderId="0" xfId="0" applyNumberFormat="1" applyFont="1" applyFill="1" applyAlignment="1">
      <alignment horizontal="right"/>
    </xf>
    <xf numFmtId="168" fontId="5" fillId="2" borderId="0" xfId="0" applyNumberFormat="1" applyFont="1" applyFill="1" applyAlignment="1">
      <alignment horizontal="right"/>
    </xf>
    <xf numFmtId="0" fontId="4" fillId="2" borderId="0" xfId="0" applyFont="1" applyFill="1" applyAlignment="1">
      <alignment horizontal="right"/>
    </xf>
    <xf numFmtId="0" fontId="1" fillId="0" borderId="0" xfId="0" applyFont="1" applyAlignment="1">
      <alignment wrapText="1"/>
    </xf>
    <xf numFmtId="0" fontId="1" fillId="0" borderId="0" xfId="0" applyFont="1" applyAlignment="1">
      <alignment horizontal="center"/>
    </xf>
    <xf numFmtId="0" fontId="6" fillId="3" borderId="0" xfId="0" applyFont="1" applyFill="1"/>
    <xf numFmtId="0" fontId="3" fillId="3" borderId="0" xfId="0" applyFont="1" applyFill="1" applyAlignment="1">
      <alignment horizontal="center" vertical="center" wrapText="1"/>
    </xf>
    <xf numFmtId="0" fontId="3" fillId="4" borderId="0" xfId="0" applyFont="1" applyFill="1"/>
    <xf numFmtId="0" fontId="1" fillId="0" borderId="0" xfId="0" applyFont="1" applyAlignment="1">
      <alignment vertical="top"/>
    </xf>
    <xf numFmtId="0" fontId="3" fillId="0" borderId="0" xfId="0" applyFont="1" applyAlignment="1">
      <alignment wrapText="1"/>
    </xf>
    <xf numFmtId="0" fontId="1" fillId="0" borderId="0" xfId="0" applyFont="1" applyAlignment="1">
      <alignment horizontal="justify" vertical="top" wrapText="1"/>
    </xf>
    <xf numFmtId="0" fontId="1" fillId="0" borderId="0" xfId="0" applyFont="1" applyAlignment="1">
      <alignment horizontal="justify" wrapText="1"/>
    </xf>
    <xf numFmtId="4" fontId="1" fillId="0" borderId="0" xfId="0" applyNumberFormat="1" applyFont="1"/>
    <xf numFmtId="168" fontId="1" fillId="0" borderId="0" xfId="0" applyNumberFormat="1" applyFont="1" applyProtection="1">
      <protection locked="0"/>
    </xf>
    <xf numFmtId="168" fontId="1" fillId="0" borderId="0" xfId="0" applyNumberFormat="1" applyFont="1"/>
    <xf numFmtId="168" fontId="3" fillId="4" borderId="0" xfId="0" applyNumberFormat="1" applyFont="1" applyFill="1"/>
    <xf numFmtId="168" fontId="6" fillId="3" borderId="0" xfId="0" applyNumberFormat="1" applyFont="1" applyFill="1"/>
    <xf numFmtId="0" fontId="7" fillId="0" borderId="0" xfId="0" applyFont="1"/>
    <xf numFmtId="0" fontId="4" fillId="0" borderId="0" xfId="0" applyFont="1"/>
    <xf numFmtId="0" fontId="1" fillId="0" borderId="0" xfId="0" applyFont="1"/>
    <xf numFmtId="0" fontId="6" fillId="3" borderId="0" xfId="0" applyFont="1" applyFill="1" applyAlignment="1">
      <alignment wrapText="1"/>
    </xf>
    <xf numFmtId="0" fontId="6" fillId="3" borderId="0" xfId="0" applyFont="1" applyFill="1" applyAlignment="1">
      <alignment horizontal="center"/>
    </xf>
    <xf numFmtId="0" fontId="6" fillId="3" borderId="0" xfId="0" applyFont="1" applyFill="1"/>
    <xf numFmtId="0" fontId="3" fillId="4" borderId="0" xfId="0" applyFont="1" applyFill="1" applyAlignment="1">
      <alignment wrapText="1"/>
    </xf>
    <xf numFmtId="0" fontId="3" fillId="4" borderId="0" xfId="0" applyFont="1" applyFill="1" applyAlignment="1">
      <alignment horizontal="center"/>
    </xf>
    <xf numFmtId="0" fontId="3" fillId="4" borderId="0" xfId="0" applyFont="1" applyFill="1"/>
  </cellXfs>
  <cellStyles count="1">
    <cellStyle name="Normalno"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4"/>
  <sheetViews>
    <sheetView workbookViewId="0"/>
  </sheetViews>
  <sheetFormatPr defaultColWidth="9.140625" defaultRowHeight="12"/>
  <cols>
    <col min="1" max="1" width="35.7109375" style="1" customWidth="1"/>
    <col min="2" max="2" width="53.7109375" style="1" customWidth="1"/>
    <col min="3" max="3" width="9.140625" style="1" customWidth="1"/>
    <col min="4" max="16384" width="9.140625" style="1"/>
  </cols>
  <sheetData>
    <row r="2" spans="1:2" ht="18.75">
      <c r="A2" s="26" t="s">
        <v>0</v>
      </c>
      <c r="B2" s="27"/>
    </row>
    <row r="3" spans="1:2" ht="15">
      <c r="B3" s="25"/>
    </row>
    <row r="4" spans="1:2" ht="15">
      <c r="B4" s="25"/>
    </row>
  </sheetData>
  <mergeCells count="1">
    <mergeCell ref="A2:B2"/>
  </mergeCells>
  <pageMargins left="0.6" right="0.39" top="0.39" bottom="0.39" header="0.3" footer="0.3"/>
  <pageSetup paperSize="9" orientation="portrait"/>
  <headerFooter>
    <oddFooter>&amp;R&amp;"-,Regular"&amp;8&amp;P</oddFooter>
    <evenFooter>&amp;R&amp;"-,Regular"&amp;8&amp;P</evenFooter>
    <firstFooter>&amp;R&amp;"-,Regular"&amp;8&amp;P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F126"/>
  <sheetViews>
    <sheetView tabSelected="1" topLeftCell="A58" workbookViewId="0">
      <selection activeCell="I66" sqref="I66"/>
    </sheetView>
  </sheetViews>
  <sheetFormatPr defaultColWidth="9.140625" defaultRowHeight="12"/>
  <cols>
    <col min="1" max="1" width="9.7109375" style="1" customWidth="1"/>
    <col min="2" max="2" width="37.7109375" style="11" customWidth="1"/>
    <col min="3" max="3" width="7.7109375" style="12" customWidth="1"/>
    <col min="4" max="5" width="10.7109375" style="1" customWidth="1"/>
    <col min="6" max="6" width="12.7109375" style="1" customWidth="1"/>
    <col min="7" max="7" width="9.140625" style="1" customWidth="1"/>
    <col min="8" max="16384" width="9.140625" style="1"/>
  </cols>
  <sheetData>
    <row r="4" spans="1:6">
      <c r="A4" s="13" t="s">
        <v>1</v>
      </c>
      <c r="B4" s="28" t="s">
        <v>0</v>
      </c>
      <c r="C4" s="29"/>
      <c r="D4" s="30"/>
      <c r="E4" s="30"/>
      <c r="F4" s="30"/>
    </row>
    <row r="6" spans="1:6" ht="30" customHeight="1">
      <c r="A6" s="14" t="s">
        <v>2</v>
      </c>
      <c r="B6" s="14" t="s">
        <v>3</v>
      </c>
      <c r="C6" s="14" t="s">
        <v>4</v>
      </c>
      <c r="D6" s="14" t="s">
        <v>5</v>
      </c>
      <c r="E6" s="14" t="s">
        <v>6</v>
      </c>
      <c r="F6" s="14" t="s">
        <v>7</v>
      </c>
    </row>
    <row r="10" spans="1:6">
      <c r="A10" s="15" t="s">
        <v>8</v>
      </c>
      <c r="B10" s="31" t="s">
        <v>9</v>
      </c>
      <c r="C10" s="32"/>
      <c r="D10" s="33"/>
      <c r="E10" s="33"/>
      <c r="F10" s="33"/>
    </row>
    <row r="12" spans="1:6">
      <c r="A12" s="16" t="s">
        <v>10</v>
      </c>
      <c r="B12" s="17" t="s">
        <v>11</v>
      </c>
    </row>
    <row r="13" spans="1:6" ht="60">
      <c r="B13" s="18" t="s">
        <v>12</v>
      </c>
    </row>
    <row r="14" spans="1:6">
      <c r="B14" s="19" t="s">
        <v>13</v>
      </c>
      <c r="C14" s="12" t="s">
        <v>14</v>
      </c>
      <c r="D14" s="20">
        <v>1</v>
      </c>
      <c r="E14" s="21"/>
      <c r="F14" s="22">
        <f>ROUND(D14*E14,2)</f>
        <v>0</v>
      </c>
    </row>
    <row r="16" spans="1:6">
      <c r="A16" s="16" t="s">
        <v>15</v>
      </c>
      <c r="B16" s="17" t="s">
        <v>16</v>
      </c>
    </row>
    <row r="17" spans="1:6" ht="72">
      <c r="B17" s="18" t="s">
        <v>17</v>
      </c>
    </row>
    <row r="18" spans="1:6">
      <c r="B18" s="19" t="s">
        <v>13</v>
      </c>
      <c r="C18" s="12" t="s">
        <v>18</v>
      </c>
      <c r="D18" s="20">
        <v>1</v>
      </c>
      <c r="E18" s="21"/>
      <c r="F18" s="22">
        <f>ROUND(D18*E18,2)</f>
        <v>0</v>
      </c>
    </row>
    <row r="20" spans="1:6">
      <c r="A20" s="15" t="s">
        <v>8</v>
      </c>
      <c r="B20" s="31" t="s">
        <v>19</v>
      </c>
      <c r="C20" s="32"/>
      <c r="D20" s="33"/>
      <c r="E20" s="33"/>
      <c r="F20" s="23">
        <f>SUM(F14,F18)</f>
        <v>0</v>
      </c>
    </row>
    <row r="22" spans="1:6">
      <c r="A22" s="15" t="s">
        <v>20</v>
      </c>
      <c r="B22" s="31" t="s">
        <v>21</v>
      </c>
      <c r="C22" s="32"/>
      <c r="D22" s="33"/>
      <c r="E22" s="33"/>
      <c r="F22" s="33"/>
    </row>
    <row r="24" spans="1:6" ht="24">
      <c r="A24" s="16" t="s">
        <v>22</v>
      </c>
      <c r="B24" s="17" t="s">
        <v>23</v>
      </c>
    </row>
    <row r="25" spans="1:6" ht="108">
      <c r="B25" s="18" t="s">
        <v>24</v>
      </c>
    </row>
    <row r="26" spans="1:6">
      <c r="B26" s="19" t="s">
        <v>25</v>
      </c>
      <c r="C26" s="12" t="s">
        <v>26</v>
      </c>
      <c r="D26" s="20">
        <v>28.8</v>
      </c>
      <c r="E26" s="21"/>
      <c r="F26" s="22">
        <f>ROUND(D26*E26,2)</f>
        <v>0</v>
      </c>
    </row>
    <row r="28" spans="1:6" ht="24">
      <c r="A28" s="16" t="s">
        <v>27</v>
      </c>
      <c r="B28" s="17" t="s">
        <v>28</v>
      </c>
    </row>
    <row r="29" spans="1:6" ht="60">
      <c r="B29" s="18" t="s">
        <v>29</v>
      </c>
    </row>
    <row r="30" spans="1:6">
      <c r="B30" s="19" t="s">
        <v>25</v>
      </c>
      <c r="C30" s="12" t="s">
        <v>26</v>
      </c>
      <c r="D30" s="20">
        <v>68.97</v>
      </c>
      <c r="E30" s="21"/>
      <c r="F30" s="22">
        <f>ROUND(D30*E30,2)</f>
        <v>0</v>
      </c>
    </row>
    <row r="32" spans="1:6">
      <c r="A32" s="16" t="s">
        <v>30</v>
      </c>
      <c r="B32" s="17" t="s">
        <v>31</v>
      </c>
    </row>
    <row r="33" spans="1:6" ht="48">
      <c r="B33" s="18" t="s">
        <v>32</v>
      </c>
    </row>
    <row r="34" spans="1:6">
      <c r="B34" s="19" t="s">
        <v>33</v>
      </c>
      <c r="C34" s="12" t="s">
        <v>34</v>
      </c>
      <c r="D34" s="20">
        <v>440.91</v>
      </c>
      <c r="E34" s="21"/>
      <c r="F34" s="22">
        <f>ROUND(D34*E34,2)</f>
        <v>0</v>
      </c>
    </row>
    <row r="36" spans="1:6">
      <c r="A36" s="16" t="s">
        <v>35</v>
      </c>
      <c r="B36" s="17" t="s">
        <v>36</v>
      </c>
    </row>
    <row r="37" spans="1:6" ht="276">
      <c r="B37" s="18" t="s">
        <v>37</v>
      </c>
    </row>
    <row r="38" spans="1:6" ht="216">
      <c r="B38" s="18" t="s">
        <v>38</v>
      </c>
    </row>
    <row r="39" spans="1:6">
      <c r="B39" s="19" t="s">
        <v>39</v>
      </c>
      <c r="C39" s="12" t="s">
        <v>14</v>
      </c>
      <c r="D39" s="20">
        <v>8</v>
      </c>
      <c r="E39" s="21"/>
      <c r="F39" s="22">
        <f>ROUND(D39*E39,2)</f>
        <v>0</v>
      </c>
    </row>
    <row r="41" spans="1:6">
      <c r="A41" s="15" t="s">
        <v>20</v>
      </c>
      <c r="B41" s="31" t="s">
        <v>40</v>
      </c>
      <c r="C41" s="32"/>
      <c r="D41" s="33"/>
      <c r="E41" s="33"/>
      <c r="F41" s="23">
        <f>SUM(F26,F30,F34,F39)</f>
        <v>0</v>
      </c>
    </row>
    <row r="43" spans="1:6">
      <c r="A43" s="15" t="s">
        <v>41</v>
      </c>
      <c r="B43" s="31" t="s">
        <v>42</v>
      </c>
      <c r="C43" s="32"/>
      <c r="D43" s="33"/>
      <c r="E43" s="33"/>
      <c r="F43" s="33"/>
    </row>
    <row r="45" spans="1:6" ht="24">
      <c r="A45" s="16" t="s">
        <v>43</v>
      </c>
      <c r="B45" s="17" t="s">
        <v>44</v>
      </c>
    </row>
    <row r="46" spans="1:6" ht="132">
      <c r="B46" s="18" t="s">
        <v>45</v>
      </c>
    </row>
    <row r="47" spans="1:6" ht="24">
      <c r="B47" s="19" t="s">
        <v>46</v>
      </c>
      <c r="C47" s="12" t="s">
        <v>26</v>
      </c>
      <c r="D47" s="20">
        <v>16.559999999999999</v>
      </c>
      <c r="E47" s="21"/>
      <c r="F47" s="22">
        <f>ROUND(D47*E47,2)</f>
        <v>0</v>
      </c>
    </row>
    <row r="49" spans="1:6">
      <c r="A49" s="16" t="s">
        <v>47</v>
      </c>
      <c r="B49" s="17" t="s">
        <v>48</v>
      </c>
    </row>
    <row r="50" spans="1:6" ht="132">
      <c r="B50" s="18" t="s">
        <v>49</v>
      </c>
    </row>
    <row r="51" spans="1:6">
      <c r="B51" s="19" t="s">
        <v>50</v>
      </c>
      <c r="C51" s="12" t="s">
        <v>26</v>
      </c>
      <c r="D51" s="20">
        <v>14.4</v>
      </c>
      <c r="E51" s="21"/>
      <c r="F51" s="22">
        <f>ROUND(D51*E51,2)</f>
        <v>0</v>
      </c>
    </row>
    <row r="53" spans="1:6">
      <c r="A53" s="16" t="s">
        <v>51</v>
      </c>
      <c r="B53" s="17" t="s">
        <v>52</v>
      </c>
    </row>
    <row r="54" spans="1:6" ht="60">
      <c r="B54" s="18" t="s">
        <v>53</v>
      </c>
    </row>
    <row r="55" spans="1:6">
      <c r="B55" s="19" t="s">
        <v>54</v>
      </c>
      <c r="C55" s="12" t="s">
        <v>34</v>
      </c>
      <c r="D55" s="20">
        <v>29.09</v>
      </c>
      <c r="E55" s="21"/>
      <c r="F55" s="22">
        <f>ROUND(D55*E55,2)</f>
        <v>0</v>
      </c>
    </row>
    <row r="57" spans="1:6">
      <c r="A57" s="16" t="s">
        <v>55</v>
      </c>
      <c r="B57" s="17" t="s">
        <v>56</v>
      </c>
    </row>
    <row r="58" spans="1:6" ht="84">
      <c r="B58" s="18" t="s">
        <v>57</v>
      </c>
    </row>
    <row r="59" spans="1:6">
      <c r="B59" s="19" t="s">
        <v>50</v>
      </c>
      <c r="C59" s="12" t="s">
        <v>26</v>
      </c>
      <c r="D59" s="20">
        <v>86.22</v>
      </c>
      <c r="E59" s="21"/>
      <c r="F59" s="22">
        <f>ROUND(D59*E59,2)</f>
        <v>0</v>
      </c>
    </row>
    <row r="61" spans="1:6">
      <c r="A61" s="16" t="s">
        <v>58</v>
      </c>
      <c r="B61" s="17" t="s">
        <v>59</v>
      </c>
    </row>
    <row r="62" spans="1:6" ht="48">
      <c r="B62" s="18" t="s">
        <v>60</v>
      </c>
    </row>
    <row r="63" spans="1:6">
      <c r="B63" s="19" t="s">
        <v>61</v>
      </c>
      <c r="C63" s="12" t="s">
        <v>62</v>
      </c>
      <c r="D63" s="20">
        <v>94.76</v>
      </c>
      <c r="E63" s="21"/>
      <c r="F63" s="22">
        <f>ROUND(D63*E63,2)</f>
        <v>0</v>
      </c>
    </row>
    <row r="65" spans="1:6">
      <c r="A65" s="15" t="s">
        <v>41</v>
      </c>
      <c r="B65" s="31" t="s">
        <v>63</v>
      </c>
      <c r="C65" s="32"/>
      <c r="D65" s="33"/>
      <c r="E65" s="33"/>
      <c r="F65" s="23">
        <f>SUM(F47,F51,F55,F59,F63)</f>
        <v>0</v>
      </c>
    </row>
    <row r="67" spans="1:6">
      <c r="A67" s="15" t="s">
        <v>64</v>
      </c>
      <c r="B67" s="31" t="s">
        <v>65</v>
      </c>
      <c r="C67" s="32"/>
      <c r="D67" s="33"/>
      <c r="E67" s="33"/>
      <c r="F67" s="33"/>
    </row>
    <row r="69" spans="1:6">
      <c r="A69" s="16" t="s">
        <v>66</v>
      </c>
      <c r="B69" s="17" t="s">
        <v>67</v>
      </c>
    </row>
    <row r="70" spans="1:6" ht="96">
      <c r="B70" s="18" t="s">
        <v>68</v>
      </c>
    </row>
    <row r="71" spans="1:6">
      <c r="B71" s="19" t="s">
        <v>39</v>
      </c>
      <c r="C71" s="12" t="s">
        <v>14</v>
      </c>
      <c r="D71" s="20">
        <v>1</v>
      </c>
      <c r="E71" s="21"/>
      <c r="F71" s="22">
        <f>ROUND(D71*E71,2)</f>
        <v>0</v>
      </c>
    </row>
    <row r="73" spans="1:6">
      <c r="A73" s="16" t="s">
        <v>69</v>
      </c>
      <c r="B73" s="17" t="s">
        <v>70</v>
      </c>
    </row>
    <row r="74" spans="1:6" ht="120">
      <c r="B74" s="18" t="s">
        <v>71</v>
      </c>
    </row>
    <row r="75" spans="1:6">
      <c r="B75" s="19" t="s">
        <v>39</v>
      </c>
      <c r="C75" s="12" t="s">
        <v>14</v>
      </c>
      <c r="D75" s="20">
        <v>1</v>
      </c>
      <c r="E75" s="21"/>
      <c r="F75" s="22">
        <f>ROUND(D75*E75,2)</f>
        <v>0</v>
      </c>
    </row>
    <row r="77" spans="1:6">
      <c r="A77" s="16" t="s">
        <v>72</v>
      </c>
      <c r="B77" s="17" t="s">
        <v>73</v>
      </c>
    </row>
    <row r="78" spans="1:6" ht="276">
      <c r="B78" s="18" t="s">
        <v>74</v>
      </c>
    </row>
    <row r="79" spans="1:6" ht="144">
      <c r="B79" s="18" t="s">
        <v>75</v>
      </c>
    </row>
    <row r="80" spans="1:6">
      <c r="B80" s="19" t="s">
        <v>76</v>
      </c>
      <c r="C80" s="12" t="s">
        <v>14</v>
      </c>
      <c r="D80" s="20">
        <v>1</v>
      </c>
      <c r="E80" s="21"/>
      <c r="F80" s="22">
        <f>ROUND(D80*E80,2)</f>
        <v>0</v>
      </c>
    </row>
    <row r="82" spans="1:6">
      <c r="A82" s="16" t="s">
        <v>77</v>
      </c>
      <c r="B82" s="17" t="s">
        <v>73</v>
      </c>
    </row>
    <row r="83" spans="1:6" ht="216">
      <c r="B83" s="18" t="s">
        <v>78</v>
      </c>
    </row>
    <row r="84" spans="1:6">
      <c r="B84" s="19" t="s">
        <v>79</v>
      </c>
      <c r="C84" s="12" t="s">
        <v>14</v>
      </c>
      <c r="D84" s="20">
        <v>1</v>
      </c>
      <c r="E84" s="21"/>
      <c r="F84" s="22">
        <f>ROUND(D84*E84,2)</f>
        <v>0</v>
      </c>
    </row>
    <row r="86" spans="1:6">
      <c r="A86" s="16" t="s">
        <v>80</v>
      </c>
      <c r="B86" s="17" t="s">
        <v>81</v>
      </c>
    </row>
    <row r="87" spans="1:6" ht="240">
      <c r="B87" s="18" t="s">
        <v>82</v>
      </c>
    </row>
    <row r="88" spans="1:6">
      <c r="B88" s="19" t="s">
        <v>83</v>
      </c>
      <c r="C88" s="12" t="s">
        <v>14</v>
      </c>
      <c r="D88" s="20">
        <v>1</v>
      </c>
      <c r="E88" s="21"/>
      <c r="F88" s="22">
        <f>ROUND(D88*E88,2)</f>
        <v>0</v>
      </c>
    </row>
    <row r="90" spans="1:6">
      <c r="A90" s="16" t="s">
        <v>84</v>
      </c>
      <c r="B90" s="17" t="s">
        <v>85</v>
      </c>
    </row>
    <row r="91" spans="1:6" ht="276">
      <c r="B91" s="18" t="s">
        <v>86</v>
      </c>
    </row>
    <row r="92" spans="1:6" ht="72">
      <c r="B92" s="18" t="s">
        <v>87</v>
      </c>
    </row>
    <row r="93" spans="1:6">
      <c r="B93" s="19" t="s">
        <v>39</v>
      </c>
      <c r="C93" s="12" t="s">
        <v>14</v>
      </c>
      <c r="D93" s="20">
        <v>1</v>
      </c>
      <c r="E93" s="21"/>
      <c r="F93" s="22">
        <f>ROUND(D93*E93,2)</f>
        <v>0</v>
      </c>
    </row>
    <row r="95" spans="1:6">
      <c r="A95" s="16" t="s">
        <v>88</v>
      </c>
      <c r="B95" s="17" t="s">
        <v>89</v>
      </c>
    </row>
    <row r="96" spans="1:6" ht="180">
      <c r="B96" s="18" t="s">
        <v>90</v>
      </c>
    </row>
    <row r="97" spans="1:6">
      <c r="B97" s="19" t="s">
        <v>39</v>
      </c>
      <c r="C97" s="12" t="s">
        <v>14</v>
      </c>
      <c r="D97" s="20">
        <v>1</v>
      </c>
      <c r="E97" s="21"/>
      <c r="F97" s="22">
        <f>ROUND(D97*E97,2)</f>
        <v>0</v>
      </c>
    </row>
    <row r="99" spans="1:6">
      <c r="A99" s="16" t="s">
        <v>91</v>
      </c>
      <c r="B99" s="17" t="s">
        <v>92</v>
      </c>
    </row>
    <row r="100" spans="1:6" ht="204">
      <c r="B100" s="18" t="s">
        <v>93</v>
      </c>
    </row>
    <row r="101" spans="1:6">
      <c r="B101" s="19" t="s">
        <v>39</v>
      </c>
      <c r="C101" s="12" t="s">
        <v>14</v>
      </c>
      <c r="D101" s="20">
        <v>4</v>
      </c>
      <c r="E101" s="21"/>
      <c r="F101" s="22">
        <f>ROUND(D101*E101,2)</f>
        <v>0</v>
      </c>
    </row>
    <row r="103" spans="1:6">
      <c r="A103" s="16" t="s">
        <v>94</v>
      </c>
      <c r="B103" s="17" t="s">
        <v>95</v>
      </c>
    </row>
    <row r="104" spans="1:6" ht="156">
      <c r="B104" s="18" t="s">
        <v>96</v>
      </c>
    </row>
    <row r="105" spans="1:6">
      <c r="B105" s="19" t="s">
        <v>79</v>
      </c>
      <c r="C105" s="12" t="s">
        <v>14</v>
      </c>
      <c r="D105" s="20">
        <v>6</v>
      </c>
      <c r="E105" s="21"/>
      <c r="F105" s="22">
        <f>ROUND(D105*E105,2)</f>
        <v>0</v>
      </c>
    </row>
    <row r="107" spans="1:6">
      <c r="A107" s="16" t="s">
        <v>97</v>
      </c>
      <c r="B107" s="17" t="s">
        <v>98</v>
      </c>
    </row>
    <row r="108" spans="1:6" ht="48">
      <c r="B108" s="18" t="s">
        <v>99</v>
      </c>
    </row>
    <row r="109" spans="1:6">
      <c r="B109" s="19" t="s">
        <v>39</v>
      </c>
      <c r="C109" s="12" t="s">
        <v>14</v>
      </c>
      <c r="D109" s="20">
        <v>2</v>
      </c>
      <c r="E109" s="21"/>
      <c r="F109" s="22">
        <f>ROUND(D109*E109,2)</f>
        <v>0</v>
      </c>
    </row>
    <row r="111" spans="1:6">
      <c r="A111" s="16" t="s">
        <v>100</v>
      </c>
      <c r="B111" s="17" t="s">
        <v>101</v>
      </c>
    </row>
    <row r="112" spans="1:6" ht="60">
      <c r="B112" s="18" t="s">
        <v>102</v>
      </c>
    </row>
    <row r="113" spans="1:6">
      <c r="B113" s="19" t="s">
        <v>54</v>
      </c>
      <c r="C113" s="12" t="s">
        <v>34</v>
      </c>
      <c r="D113" s="20">
        <v>96.02</v>
      </c>
      <c r="E113" s="21"/>
      <c r="F113" s="22">
        <f>ROUND(D113*E113,2)</f>
        <v>0</v>
      </c>
    </row>
    <row r="115" spans="1:6">
      <c r="A115" s="15" t="s">
        <v>64</v>
      </c>
      <c r="B115" s="31" t="s">
        <v>103</v>
      </c>
      <c r="C115" s="32"/>
      <c r="D115" s="33"/>
      <c r="E115" s="33"/>
      <c r="F115" s="23">
        <f>SUM(F71,F75,F80,F84,F88,F93,F97,F101,F105,F109,F113)</f>
        <v>0</v>
      </c>
    </row>
    <row r="117" spans="1:6">
      <c r="A117" s="15" t="s">
        <v>104</v>
      </c>
      <c r="B117" s="31" t="s">
        <v>105</v>
      </c>
      <c r="C117" s="32"/>
      <c r="D117" s="33"/>
      <c r="E117" s="33"/>
      <c r="F117" s="33"/>
    </row>
    <row r="119" spans="1:6" ht="24">
      <c r="A119" s="16" t="s">
        <v>106</v>
      </c>
      <c r="B119" s="17" t="s">
        <v>107</v>
      </c>
    </row>
    <row r="120" spans="1:6" ht="264">
      <c r="B120" s="18" t="s">
        <v>108</v>
      </c>
    </row>
    <row r="121" spans="1:6">
      <c r="B121" s="18" t="s">
        <v>109</v>
      </c>
    </row>
    <row r="122" spans="1:6">
      <c r="B122" s="19" t="s">
        <v>39</v>
      </c>
      <c r="C122" s="12" t="s">
        <v>14</v>
      </c>
      <c r="D122" s="20">
        <v>8</v>
      </c>
      <c r="E122" s="21"/>
      <c r="F122" s="22">
        <f>ROUND(D122*E122,2)</f>
        <v>0</v>
      </c>
    </row>
    <row r="124" spans="1:6">
      <c r="A124" s="15" t="s">
        <v>104</v>
      </c>
      <c r="B124" s="31" t="s">
        <v>110</v>
      </c>
      <c r="C124" s="32"/>
      <c r="D124" s="33"/>
      <c r="E124" s="33"/>
      <c r="F124" s="23">
        <f>SUM(F122)</f>
        <v>0</v>
      </c>
    </row>
    <row r="126" spans="1:6">
      <c r="A126" s="13" t="s">
        <v>1</v>
      </c>
      <c r="B126" s="28" t="s">
        <v>111</v>
      </c>
      <c r="C126" s="29"/>
      <c r="D126" s="30"/>
      <c r="E126" s="30"/>
      <c r="F126" s="24">
        <f>SUM(F20,F41,F65,F115,F124)</f>
        <v>0</v>
      </c>
    </row>
  </sheetData>
  <mergeCells count="12">
    <mergeCell ref="B124:E124"/>
    <mergeCell ref="B126:E126"/>
    <mergeCell ref="B43:F43"/>
    <mergeCell ref="B65:E65"/>
    <mergeCell ref="B67:F67"/>
    <mergeCell ref="B115:E115"/>
    <mergeCell ref="B117:F117"/>
    <mergeCell ref="B4:F4"/>
    <mergeCell ref="B10:F10"/>
    <mergeCell ref="B20:E20"/>
    <mergeCell ref="B22:F22"/>
    <mergeCell ref="B41:E41"/>
  </mergeCells>
  <pageMargins left="0.6" right="0.39" top="0.39" bottom="0.39" header="0.3" footer="0.3"/>
  <pageSetup paperSize="9" orientation="portrait"/>
  <headerFooter>
    <oddFooter>&amp;R&amp;"-,Regular"&amp;8&amp;P</oddFooter>
    <evenFooter>&amp;R&amp;"-,Regular"&amp;8&amp;P</evenFooter>
    <firstFooter>&amp;R&amp;"-,Regular"&amp;8&amp;P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6"/>
  <sheetViews>
    <sheetView workbookViewId="0">
      <selection activeCell="D16" sqref="D16"/>
    </sheetView>
  </sheetViews>
  <sheetFormatPr defaultColWidth="9.140625" defaultRowHeight="12"/>
  <cols>
    <col min="1" max="1" width="3.7109375" style="1" customWidth="1"/>
    <col min="2" max="2" width="7.7109375" style="1" customWidth="1"/>
    <col min="3" max="3" width="53.7109375" style="1" customWidth="1"/>
    <col min="4" max="4" width="24.7109375" style="1" customWidth="1"/>
    <col min="5" max="5" width="9.140625" style="1" customWidth="1"/>
    <col min="6" max="16384" width="9.140625" style="1"/>
  </cols>
  <sheetData>
    <row r="2" spans="2:4" ht="15.75">
      <c r="B2" s="2"/>
      <c r="C2" s="2" t="s">
        <v>0</v>
      </c>
      <c r="D2" s="2"/>
    </row>
    <row r="4" spans="2:4" ht="15.75">
      <c r="B4" s="2"/>
      <c r="C4" s="2" t="s">
        <v>112</v>
      </c>
      <c r="D4" s="2"/>
    </row>
    <row r="6" spans="2:4">
      <c r="B6" s="3" t="s">
        <v>8</v>
      </c>
      <c r="C6" s="4" t="s">
        <v>9</v>
      </c>
      <c r="D6" s="5">
        <f>TROŠKOVNIK!F20</f>
        <v>0</v>
      </c>
    </row>
    <row r="7" spans="2:4">
      <c r="B7" s="3" t="s">
        <v>20</v>
      </c>
      <c r="C7" s="4" t="s">
        <v>21</v>
      </c>
      <c r="D7" s="5">
        <f>TROŠKOVNIK!F41</f>
        <v>0</v>
      </c>
    </row>
    <row r="8" spans="2:4">
      <c r="B8" s="3" t="s">
        <v>41</v>
      </c>
      <c r="C8" s="4" t="s">
        <v>42</v>
      </c>
      <c r="D8" s="5">
        <f>TROŠKOVNIK!F65</f>
        <v>0</v>
      </c>
    </row>
    <row r="9" spans="2:4">
      <c r="B9" s="3" t="s">
        <v>64</v>
      </c>
      <c r="C9" s="4" t="s">
        <v>65</v>
      </c>
      <c r="D9" s="5">
        <f>TROŠKOVNIK!F115</f>
        <v>0</v>
      </c>
    </row>
    <row r="10" spans="2:4">
      <c r="B10" s="3" t="s">
        <v>104</v>
      </c>
      <c r="C10" s="4" t="s">
        <v>105</v>
      </c>
      <c r="D10" s="5">
        <f>TROŠKOVNIK!F124</f>
        <v>0</v>
      </c>
    </row>
    <row r="11" spans="2:4" ht="18.75">
      <c r="B11" s="6"/>
      <c r="C11" s="7" t="s">
        <v>113</v>
      </c>
      <c r="D11" s="8">
        <f>SUM(D6,D7,D8,D9+D10)</f>
        <v>0</v>
      </c>
    </row>
    <row r="12" spans="2:4" ht="18.75">
      <c r="B12" s="6"/>
      <c r="C12" s="7" t="s">
        <v>114</v>
      </c>
      <c r="D12" s="9">
        <f>(D6+D7+D8+D9)*0.25</f>
        <v>0</v>
      </c>
    </row>
    <row r="13" spans="2:4" ht="18.75">
      <c r="B13" s="6"/>
      <c r="C13" s="7" t="s">
        <v>115</v>
      </c>
      <c r="D13" s="9">
        <f>D10*0.05</f>
        <v>0</v>
      </c>
    </row>
    <row r="14" spans="2:4" ht="18.75">
      <c r="B14" s="6"/>
      <c r="C14" s="7" t="s">
        <v>116</v>
      </c>
      <c r="D14" s="8">
        <f>D12+D13</f>
        <v>0</v>
      </c>
    </row>
    <row r="15" spans="2:4" ht="18.75">
      <c r="B15" s="6"/>
      <c r="C15" s="10"/>
      <c r="D15" s="8"/>
    </row>
    <row r="16" spans="2:4" ht="18.75">
      <c r="B16" s="6"/>
      <c r="C16" s="10" t="s">
        <v>117</v>
      </c>
      <c r="D16" s="8">
        <f>D11+D14</f>
        <v>0</v>
      </c>
    </row>
  </sheetData>
  <pageMargins left="0.6" right="0.39" top="0.39" bottom="0.39" header="0.3" footer="0.3"/>
  <pageSetup paperSize="9" orientation="portrait"/>
  <headerFooter>
    <oddFooter>&amp;R&amp;"-,Regular"&amp;8&amp;P</oddFooter>
    <evenFooter>&amp;R&amp;"-,Regular"&amp;8&amp;P</evenFooter>
    <firstFooter>&amp;R&amp;"-,Regular"&amp;8&amp;P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NASLOVNICA</vt:lpstr>
      <vt:lpstr>TROŠKOVNIK</vt:lpstr>
      <vt:lpstr>REKAPITULACIJA</vt:lpstr>
      <vt:lpstr>TROŠKOVNIK!Ispis_naslova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Stjepan Abramović</dc:creator>
  <cp:lastModifiedBy>Stjepan Abramović</cp:lastModifiedBy>
  <dcterms:created xsi:type="dcterms:W3CDTF">2025-02-25T11:20:00Z</dcterms:created>
  <dcterms:modified xsi:type="dcterms:W3CDTF">2025-04-10T12:40:02Z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DA5FB90C6E284400B74DECB09F7FD536_12</vt:lpwstr>
  </property>
  <property fmtid="{D5CDD505-2E9C-101B-9397-08002B2CF9AE}" pid="3" name="KSOProductBuildVer">
    <vt:lpwstr>1033-12.2.0.19821</vt:lpwstr>
  </property>
</Properties>
</file>