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dOtok\Downloads\"/>
    </mc:Choice>
  </mc:AlternateContent>
  <xr:revisionPtr revIDLastSave="0" documentId="13_ncr:1_{5F0E05B9-3E3E-4895-BE71-D3D7941E10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C77" i="1"/>
  <c r="N13" i="1"/>
  <c r="C78" i="1"/>
  <c r="C75" i="1"/>
  <c r="L13" i="1"/>
  <c r="P59" i="1"/>
  <c r="P60" i="1"/>
  <c r="P61" i="1"/>
  <c r="P62" i="1"/>
  <c r="P63" i="1"/>
  <c r="P58" i="1"/>
  <c r="P57" i="1"/>
  <c r="P53" i="1"/>
  <c r="P52" i="1"/>
  <c r="P51" i="1"/>
  <c r="P50" i="1"/>
  <c r="P49" i="1"/>
  <c r="C76" i="1"/>
  <c r="D77" i="1"/>
  <c r="C64" i="1"/>
  <c r="C22" i="1"/>
  <c r="P13" i="1"/>
  <c r="C41" i="1"/>
  <c r="P12" i="1"/>
  <c r="P54" i="1"/>
  <c r="P55" i="1"/>
  <c r="P56" i="1"/>
  <c r="P39" i="1"/>
  <c r="P38" i="1"/>
  <c r="P37" i="1"/>
  <c r="P7" i="1"/>
  <c r="P8" i="1"/>
  <c r="P9" i="1"/>
  <c r="P10" i="1"/>
  <c r="P11" i="1"/>
  <c r="P14" i="1"/>
  <c r="P15" i="1"/>
  <c r="P16" i="1"/>
  <c r="P17" i="1"/>
  <c r="P18" i="1"/>
  <c r="P19" i="1"/>
  <c r="P20" i="1"/>
  <c r="P21" i="1"/>
  <c r="P6" i="1"/>
  <c r="P5" i="1"/>
  <c r="P4" i="1"/>
  <c r="C89" i="1" l="1"/>
  <c r="P64" i="1"/>
  <c r="P41" i="1"/>
  <c r="P22" i="1"/>
  <c r="M77" i="1" l="1"/>
</calcChain>
</file>

<file path=xl/sharedStrings.xml><?xml version="1.0" encoding="utf-8"?>
<sst xmlns="http://schemas.openxmlformats.org/spreadsheetml/2006/main" count="168" uniqueCount="103">
  <si>
    <t>ŠPORT</t>
  </si>
  <si>
    <t>Rb.</t>
  </si>
  <si>
    <t>Naziv udruge</t>
  </si>
  <si>
    <t>1.</t>
  </si>
  <si>
    <t>Atletski klub "Otok"</t>
  </si>
  <si>
    <t>2.</t>
  </si>
  <si>
    <t>Kickboxing klub Otok</t>
  </si>
  <si>
    <t>3.</t>
  </si>
  <si>
    <t>Konjogojska udruga "Čilaš"</t>
  </si>
  <si>
    <t>4.</t>
  </si>
  <si>
    <t>Konjogojska udruga "Otok"</t>
  </si>
  <si>
    <t>5.</t>
  </si>
  <si>
    <t>Košarkaški klub "Slavonac"</t>
  </si>
  <si>
    <t>6.</t>
  </si>
  <si>
    <t>Lovačko društvo "Jelen" Komletinci</t>
  </si>
  <si>
    <t>7.</t>
  </si>
  <si>
    <t>Lovačko društvo "Jelen" Otok</t>
  </si>
  <si>
    <t>8.</t>
  </si>
  <si>
    <t>Moto klub "Gospodari vjetra"</t>
  </si>
  <si>
    <t>9.</t>
  </si>
  <si>
    <t>Nogometni klub "Otok"</t>
  </si>
  <si>
    <t>10.</t>
  </si>
  <si>
    <t>Nogometni klub "Slavonac"</t>
  </si>
  <si>
    <t>11.</t>
  </si>
  <si>
    <t>Pikado klub Otok</t>
  </si>
  <si>
    <t>12.</t>
  </si>
  <si>
    <t xml:space="preserve">Šahovski klub Komletinci </t>
  </si>
  <si>
    <t>13.</t>
  </si>
  <si>
    <t>Športsko ribolovno društvo Brežnica</t>
  </si>
  <si>
    <t>14.</t>
  </si>
  <si>
    <t>Športsko ribolovno društvo "Starovirac"</t>
  </si>
  <si>
    <t>15.</t>
  </si>
  <si>
    <t>Športsko ribolovno društvo "Virovi"</t>
  </si>
  <si>
    <t>16.</t>
  </si>
  <si>
    <t>Taekwondo klub "Otok"</t>
  </si>
  <si>
    <t>17.</t>
  </si>
  <si>
    <t>Teniski klub "Otok"</t>
  </si>
  <si>
    <t>UKUPNO:</t>
  </si>
  <si>
    <t xml:space="preserve">Siječanj </t>
  </si>
  <si>
    <t>Veljača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</si>
  <si>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</si>
  <si>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</si>
  <si>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</si>
  <si>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</si>
  <si>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</si>
  <si>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</si>
  <si>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</si>
  <si>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</si>
  <si>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</si>
  <si>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</si>
  <si>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KULTURA I TEHNIČKA KULTURA</t>
  </si>
  <si>
    <t xml:space="preserve">Naziv udruge </t>
  </si>
  <si>
    <t>Gradski zbor Otok</t>
  </si>
  <si>
    <t>Društvo multipleskleroze  VSŽ</t>
  </si>
  <si>
    <t>Gradska udruga umirovljenika VSŽ Otok</t>
  </si>
  <si>
    <t>Odred izviđača "Suvara"</t>
  </si>
  <si>
    <t>Udruga "Hrvatska žena" Otok</t>
  </si>
  <si>
    <t>Udruga dragovoljaca narodne zaštite Otok</t>
  </si>
  <si>
    <t>Udruga HR vojnih invalida Domovinskog rata Grada Otoka - Općina Privlaka</t>
  </si>
  <si>
    <t>Udruga umirovljenika unutarnjih poslova VSŽ podružnica Grada Otoka</t>
  </si>
  <si>
    <t xml:space="preserve">ISPLAĆENO PO ODLUCI GRADONAČELNIKA </t>
  </si>
  <si>
    <t>IZNOS</t>
  </si>
  <si>
    <t xml:space="preserve">NAZIV </t>
  </si>
  <si>
    <t>18.</t>
  </si>
  <si>
    <t>Konjički klub "Suvara"</t>
  </si>
  <si>
    <t>Udruga mladih Grada Otoka</t>
  </si>
  <si>
    <t xml:space="preserve">Udruga navijača GNK "Dinamo" Otok </t>
  </si>
  <si>
    <t>Postotak isplaćenog iznosa u osnosu na odobreni</t>
  </si>
  <si>
    <t>Postotak isplaćenog iznosa u odnosu na odobreni</t>
  </si>
  <si>
    <t>Odobreni iznos 2021.</t>
  </si>
  <si>
    <t>Kulturno umjetničko društvo "Josip Lovretić" Otok</t>
  </si>
  <si>
    <t>Udruga dragovoljaca i veterana Domovinskog rata  RH</t>
  </si>
  <si>
    <t>Kulturno umjetničko društvo "Filipovčice" Komletinci</t>
  </si>
  <si>
    <t>Kazališna družina ''Asser-Savus'' Vinkovci</t>
  </si>
  <si>
    <t>SOCIJALNA SKRB I ZDRAVSTVENA ZAŠTITA</t>
  </si>
  <si>
    <t>UKUPNO</t>
  </si>
  <si>
    <t>Udruga žena Komletinci</t>
  </si>
  <si>
    <t>Društvo Naša djeca</t>
  </si>
  <si>
    <t>Airsoft udruga ''Angels''</t>
  </si>
  <si>
    <t>Udruga navijača NK ''Slavonac'' Komletinci Čagljevi</t>
  </si>
  <si>
    <t>Udruga Slavonski biciklist</t>
  </si>
  <si>
    <t>UKUPNO ISPLAĆENO U 2021.</t>
  </si>
  <si>
    <t xml:space="preserve">UDVDR PODRUŽNICA VSŽ </t>
  </si>
  <si>
    <t>HUMANITARNA UDRUGA ''BRANITELJ POMAŽE BRANITELJU''</t>
  </si>
  <si>
    <t>NK SLAVONAC KOMLETINCI</t>
  </si>
  <si>
    <t>ŽUPA OTOK</t>
  </si>
  <si>
    <t>ŽUPA KOMLETINCI</t>
  </si>
  <si>
    <t xml:space="preserve">OŠ KOMLETINCI </t>
  </si>
  <si>
    <t>DVD OTOK</t>
  </si>
  <si>
    <t>DVD KOMLETINCI</t>
  </si>
  <si>
    <t xml:space="preserve">ZAJEDNICA AUSTRIJANACA I NIJEMACA </t>
  </si>
  <si>
    <t>ŠPORTSKO-RIBOLOVNI SAVEZ VSŽ</t>
  </si>
  <si>
    <t>UDRUGA BRANITELJA I STRADALNIKA HRVATSKE</t>
  </si>
  <si>
    <t>Tihomir Bošnjak za troškove knjige</t>
  </si>
  <si>
    <t>Josip Žagar - pomoć za štetu na poljoprivrednom gospodarstvu</t>
  </si>
  <si>
    <t>Zajednica ''Prilika za Susret''</t>
  </si>
  <si>
    <t>HR. UDRUGA RODITELJA POGINULIH
BRANITELJA DOM.RATA GRADA VK</t>
  </si>
  <si>
    <t>NK PODGRAĐE - pomoć za organizaciju nogometnog turnira 6/2021</t>
  </si>
  <si>
    <t>OŠ OTOK</t>
  </si>
  <si>
    <t>UDRUGA VETERANA VOJNE POLICIJE VSŽ</t>
  </si>
  <si>
    <t>ODLUKU napisati</t>
  </si>
  <si>
    <t>PRAVOSLAVNI HRVATSKE ILOK</t>
  </si>
  <si>
    <t>SVI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</si>
</sst>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7" xfId="0" applyFont="1" applyFill="1" applyBorder="1"/>
    <xf numFmtId="164" fontId="0" fillId="0" borderId="0" xfId="0" applyNumberFormat="1" applyFont="1"/>
    <xf numFmtId="0" fontId="0" fillId="2" borderId="1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0" fontId="2" fillId="0" borderId="4" xfId="0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2" borderId="8" xfId="0" applyFont="1" applyFill="1" applyBorder="1"/>
    <xf numFmtId="0" fontId="0" fillId="0" borderId="0" xfId="0" applyBorder="1"/>
    <xf numFmtId="0" fontId="0" fillId="4" borderId="0" xfId="0" applyFont="1" applyFill="1"/>
    <xf numFmtId="164" fontId="0" fillId="6" borderId="0" xfId="0" applyNumberFormat="1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8" fillId="0" borderId="6" xfId="0" applyNumberFormat="1" applyFont="1" applyBorder="1" applyAlignment="1">
      <alignment horizontal="center"/>
    </xf>
    <xf numFmtId="164" fontId="8" fillId="3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/>
    </xf>
    <xf numFmtId="10" fontId="7" fillId="0" borderId="1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64" fontId="8" fillId="3" borderId="2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22" xfId="0" applyFont="1" applyBorder="1"/>
    <xf numFmtId="164" fontId="2" fillId="0" borderId="19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0" fontId="3" fillId="0" borderId="6" xfId="0" applyNumberFormat="1" applyFont="1" applyBorder="1" applyAlignment="1">
      <alignment horizontal="center"/>
    </xf>
    <xf numFmtId="0" fontId="8" fillId="0" borderId="20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164" fontId="8" fillId="0" borderId="4" xfId="0" applyNumberFormat="1" applyFont="1" applyBorder="1"/>
    <xf numFmtId="49" fontId="8" fillId="0" borderId="9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164" fontId="8" fillId="0" borderId="1" xfId="0" applyNumberFormat="1" applyFont="1" applyBorder="1"/>
    <xf numFmtId="0" fontId="8" fillId="0" borderId="0" xfId="0" applyFont="1" applyBorder="1" applyAlignment="1">
      <alignment wrapText="1"/>
    </xf>
    <xf numFmtId="164" fontId="8" fillId="0" borderId="5" xfId="0" applyNumberFormat="1" applyFont="1" applyBorder="1"/>
    <xf numFmtId="0" fontId="8" fillId="0" borderId="9" xfId="0" applyFont="1" applyBorder="1"/>
    <xf numFmtId="0" fontId="8" fillId="0" borderId="3" xfId="0" applyFont="1" applyBorder="1"/>
    <xf numFmtId="0" fontId="8" fillId="0" borderId="11" xfId="0" applyFont="1" applyBorder="1"/>
    <xf numFmtId="164" fontId="8" fillId="0" borderId="6" xfId="0" applyNumberFormat="1" applyFont="1" applyBorder="1"/>
    <xf numFmtId="0" fontId="8" fillId="0" borderId="11" xfId="0" applyFont="1" applyBorder="1" applyAlignment="1"/>
    <xf numFmtId="0" fontId="8" fillId="0" borderId="18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/>
    <xf numFmtId="0" fontId="8" fillId="0" borderId="21" xfId="0" applyFont="1" applyBorder="1" applyAlignment="1">
      <alignment wrapText="1"/>
    </xf>
    <xf numFmtId="164" fontId="8" fillId="3" borderId="1" xfId="0" applyNumberFormat="1" applyFont="1" applyFill="1" applyBorder="1"/>
    <xf numFmtId="164" fontId="8" fillId="3" borderId="7" xfId="0" applyNumberFormat="1" applyFont="1" applyFill="1" applyBorder="1"/>
    <xf numFmtId="164" fontId="8" fillId="3" borderId="3" xfId="0" applyNumberFormat="1" applyFont="1" applyFill="1" applyBorder="1"/>
    <xf numFmtId="164" fontId="8" fillId="2" borderId="2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1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6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/>
    <xf numFmtId="164" fontId="8" fillId="3" borderId="7" xfId="0" applyNumberFormat="1" applyFont="1" applyFill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/>
    </xf>
    <xf numFmtId="164" fontId="8" fillId="6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5" borderId="7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500063</xdr:colOff>
      <xdr:row>70</xdr:row>
      <xdr:rowOff>285749</xdr:rowOff>
    </xdr:from>
    <xdr:to>
      <xdr:col>15</xdr:col>
      <xdr:colOff>23813</xdr:colOff>
      <xdr:row>73</xdr:row>
      <xdr:rowOff>142963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C7D111D7-5D57-43B5-8892-EABE164192E7}"/>
            </a:ext>
          </a:extLst>
        </xdr:cNvPr>
        <xdr:cNvSpPr txBox="1"/>
      </xdr:nvSpPr>
      <xdr:spPr>
        <a:xfrm>
          <a:off x="10691813" y="15287624"/>
          <a:ext cx="3905250" cy="892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600"/>
            <a:t>Tablica ažurirana</a:t>
          </a:r>
          <a:r>
            <a:rPr lang="hr-HR" sz="1600" baseline="0"/>
            <a:t> 10. prosinac 2021.</a:t>
          </a:r>
        </a:p>
        <a:p>
          <a:r>
            <a:rPr lang="hr-HR" sz="1600" baseline="0"/>
            <a:t>Ivan Šilović, financije</a:t>
          </a:r>
        </a:p>
        <a:p>
          <a:endParaRPr lang="hr-HR" sz="1600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topLeftCell="A2" zoomScale="80" zoomScaleNormal="80" workbookViewId="0">
      <selection activeCell="J54" sqref="J54"/>
    </sheetView>
  </sheetViews>
  <sheetFormatPr defaultRowHeight="14.4" x14ac:dyDescent="0.3"/>
  <cols>
    <col min="1" max="1" width="5.109375" customWidth="1"/>
    <col min="2" max="2" width="43.5546875" customWidth="1"/>
    <col min="3" max="3" width="17" customWidth="1"/>
    <col min="4" max="4" width="14.88671875" customWidth="1"/>
    <col min="5" max="5" width="16.44140625" customWidth="1"/>
    <col min="6" max="6" width="18.33203125" customWidth="1"/>
    <col min="7" max="7" width="15.33203125" customWidth="1"/>
    <col min="8" max="8" width="17.6640625" customWidth="1"/>
    <col min="9" max="9" width="16" customWidth="1"/>
    <col min="10" max="10" width="17.109375" customWidth="1"/>
    <col min="11" max="11" width="17" customWidth="1"/>
    <col min="12" max="12" width="16.44140625" customWidth="1"/>
    <col min="13" max="13" width="15.6640625" customWidth="1"/>
    <col min="14" max="14" width="16.6640625" customWidth="1"/>
    <col min="15" max="15" width="14.33203125" customWidth="1"/>
    <col min="16" max="16" width="16.6640625" customWidth="1"/>
    <col min="17" max="17" width="21.88671875" customWidth="1"/>
  </cols>
  <sheetData>
    <row r="1" spans="1:17" ht="15" hidden="1" thickBot="1" x14ac:dyDescent="0.35">
      <c r="A1" s="135" t="s">
        <v>0</v>
      </c>
      <c r="B1" s="136"/>
      <c r="C1" s="1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thickBot="1" x14ac:dyDescent="0.5">
      <c r="A2" s="145" t="s">
        <v>0</v>
      </c>
      <c r="B2" s="146"/>
      <c r="C2" s="1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3.8" thickBot="1" x14ac:dyDescent="0.35">
      <c r="A3" s="1" t="s">
        <v>1</v>
      </c>
      <c r="B3" s="42" t="s">
        <v>2</v>
      </c>
      <c r="C3" s="11" t="s">
        <v>69</v>
      </c>
      <c r="D3" s="43" t="s">
        <v>38</v>
      </c>
      <c r="E3" s="44" t="s">
        <v>39</v>
      </c>
      <c r="F3" s="42" t="s">
        <v>40</v>
      </c>
      <c r="G3" s="44" t="s">
        <v>41</v>
      </c>
      <c r="H3" s="44" t="s">
        <v>42</v>
      </c>
      <c r="I3" s="44" t="s">
        <v>43</v>
      </c>
      <c r="J3" s="43" t="s">
        <v>44</v>
      </c>
      <c r="K3" s="44" t="s">
        <v>45</v>
      </c>
      <c r="L3" s="42" t="s">
        <v>46</v>
      </c>
      <c r="M3" s="44" t="s">
        <v>47</v>
      </c>
      <c r="N3" s="44" t="s">
        <v>48</v>
      </c>
      <c r="O3" s="44" t="s">
        <v>49</v>
      </c>
      <c r="P3" s="10" t="s">
        <v>81</v>
      </c>
      <c r="Q3" s="11" t="s">
        <v>67</v>
      </c>
    </row>
    <row r="4" spans="1:17" ht="42.75" customHeight="1" thickBot="1" x14ac:dyDescent="0.4">
      <c r="A4" s="3" t="s">
        <v>3</v>
      </c>
      <c r="B4" s="25" t="s">
        <v>4</v>
      </c>
      <c r="C4" s="111">
        <v>33000</v>
      </c>
      <c r="D4" s="113"/>
      <c r="E4" s="114"/>
      <c r="F4" s="115"/>
      <c r="G4" s="114"/>
      <c r="H4" s="115">
        <v>5000</v>
      </c>
      <c r="I4" s="114">
        <v>15000</v>
      </c>
      <c r="J4" s="115"/>
      <c r="K4" s="114"/>
      <c r="L4" s="115">
        <v>5000</v>
      </c>
      <c r="M4" s="114">
        <v>5000</v>
      </c>
      <c r="N4" s="115"/>
      <c r="O4" s="114"/>
      <c r="P4" s="116">
        <f>SUM(D4:O4)</f>
        <v>30000</v>
      </c>
      <c r="Q4" s="29"/>
    </row>
    <row r="5" spans="1:17" ht="42" customHeight="1" thickBot="1" x14ac:dyDescent="0.4">
      <c r="A5" s="4" t="s">
        <v>5</v>
      </c>
      <c r="B5" s="26" t="s">
        <v>6</v>
      </c>
      <c r="C5" s="110">
        <v>26000</v>
      </c>
      <c r="D5" s="113"/>
      <c r="E5" s="114"/>
      <c r="F5" s="115">
        <v>8000</v>
      </c>
      <c r="G5" s="114"/>
      <c r="H5" s="115"/>
      <c r="I5" s="114"/>
      <c r="J5" s="115">
        <v>10000</v>
      </c>
      <c r="K5" s="114"/>
      <c r="L5" s="115"/>
      <c r="M5" s="114"/>
      <c r="N5" s="115"/>
      <c r="O5" s="114"/>
      <c r="P5" s="117">
        <f>SUM(D5:O5)</f>
        <v>18000</v>
      </c>
      <c r="Q5" s="29"/>
    </row>
    <row r="6" spans="1:17" ht="31.5" customHeight="1" thickBot="1" x14ac:dyDescent="0.4">
      <c r="A6" s="4" t="s">
        <v>7</v>
      </c>
      <c r="B6" s="27" t="s">
        <v>8</v>
      </c>
      <c r="C6" s="110">
        <v>10000</v>
      </c>
      <c r="D6" s="113"/>
      <c r="E6" s="114"/>
      <c r="F6" s="115"/>
      <c r="G6" s="114"/>
      <c r="H6" s="115">
        <v>5000</v>
      </c>
      <c r="I6" s="114">
        <v>5000</v>
      </c>
      <c r="J6" s="115"/>
      <c r="K6" s="114"/>
      <c r="L6" s="115"/>
      <c r="M6" s="114"/>
      <c r="N6" s="115"/>
      <c r="O6" s="114"/>
      <c r="P6" s="133">
        <f>SUM(D6:O6)</f>
        <v>10000</v>
      </c>
      <c r="Q6" s="29"/>
    </row>
    <row r="7" spans="1:17" ht="34.5" customHeight="1" thickBot="1" x14ac:dyDescent="0.4">
      <c r="A7" s="3" t="s">
        <v>9</v>
      </c>
      <c r="B7" s="25" t="s">
        <v>10</v>
      </c>
      <c r="C7" s="111">
        <v>35000</v>
      </c>
      <c r="D7" s="113">
        <v>5000</v>
      </c>
      <c r="E7" s="114">
        <v>16000</v>
      </c>
      <c r="F7" s="115"/>
      <c r="G7" s="114">
        <v>11000</v>
      </c>
      <c r="H7" s="115"/>
      <c r="I7" s="114"/>
      <c r="J7" s="115"/>
      <c r="K7" s="114"/>
      <c r="L7" s="115"/>
      <c r="M7" s="114"/>
      <c r="N7" s="115"/>
      <c r="O7" s="114"/>
      <c r="P7" s="116">
        <f t="shared" ref="P7:P21" si="0">SUM(D7:O7)</f>
        <v>32000</v>
      </c>
      <c r="Q7" s="30"/>
    </row>
    <row r="8" spans="1:17" ht="45" customHeight="1" thickBot="1" x14ac:dyDescent="0.4">
      <c r="A8" s="4" t="s">
        <v>11</v>
      </c>
      <c r="B8" s="27" t="s">
        <v>12</v>
      </c>
      <c r="C8" s="110">
        <v>43000</v>
      </c>
      <c r="D8" s="113"/>
      <c r="E8" s="114">
        <v>5000</v>
      </c>
      <c r="F8" s="115"/>
      <c r="G8" s="114">
        <v>5000</v>
      </c>
      <c r="H8" s="115">
        <v>5000</v>
      </c>
      <c r="I8" s="114">
        <v>8000</v>
      </c>
      <c r="J8" s="115"/>
      <c r="K8" s="114">
        <v>5000</v>
      </c>
      <c r="L8" s="115"/>
      <c r="M8" s="114">
        <v>5000</v>
      </c>
      <c r="N8" s="115">
        <v>5000</v>
      </c>
      <c r="O8" s="114"/>
      <c r="P8" s="116">
        <f t="shared" si="0"/>
        <v>38000</v>
      </c>
      <c r="Q8" s="29"/>
    </row>
    <row r="9" spans="1:17" ht="43.5" customHeight="1" thickBot="1" x14ac:dyDescent="0.4">
      <c r="A9" s="3" t="s">
        <v>13</v>
      </c>
      <c r="B9" s="25" t="s">
        <v>14</v>
      </c>
      <c r="C9" s="111">
        <v>10000</v>
      </c>
      <c r="D9" s="113"/>
      <c r="E9" s="114">
        <v>7000</v>
      </c>
      <c r="F9" s="115"/>
      <c r="G9" s="114"/>
      <c r="H9" s="115"/>
      <c r="I9" s="114"/>
      <c r="J9" s="115"/>
      <c r="K9" s="114"/>
      <c r="L9" s="115"/>
      <c r="M9" s="114"/>
      <c r="N9" s="115">
        <v>3000</v>
      </c>
      <c r="O9" s="114"/>
      <c r="P9" s="133">
        <f t="shared" si="0"/>
        <v>10000</v>
      </c>
      <c r="Q9" s="31"/>
    </row>
    <row r="10" spans="1:17" ht="42" customHeight="1" thickBot="1" x14ac:dyDescent="0.4">
      <c r="A10" s="4" t="s">
        <v>15</v>
      </c>
      <c r="B10" s="27" t="s">
        <v>16</v>
      </c>
      <c r="C10" s="110">
        <v>10000</v>
      </c>
      <c r="D10" s="118"/>
      <c r="E10" s="119"/>
      <c r="F10" s="120"/>
      <c r="G10" s="119"/>
      <c r="H10" s="120"/>
      <c r="I10" s="119"/>
      <c r="J10" s="120"/>
      <c r="K10" s="119"/>
      <c r="L10" s="120">
        <v>5000</v>
      </c>
      <c r="M10" s="119"/>
      <c r="N10" s="120"/>
      <c r="O10" s="119"/>
      <c r="P10" s="116">
        <f t="shared" si="0"/>
        <v>5000</v>
      </c>
      <c r="Q10" s="32"/>
    </row>
    <row r="11" spans="1:17" ht="42.75" customHeight="1" thickBot="1" x14ac:dyDescent="0.4">
      <c r="A11" s="4" t="s">
        <v>17</v>
      </c>
      <c r="B11" s="27" t="s">
        <v>18</v>
      </c>
      <c r="C11" s="110">
        <v>12000</v>
      </c>
      <c r="D11" s="113"/>
      <c r="E11" s="114"/>
      <c r="F11" s="115">
        <v>5000</v>
      </c>
      <c r="G11" s="114"/>
      <c r="H11" s="115">
        <v>12000</v>
      </c>
      <c r="I11" s="114"/>
      <c r="J11" s="115"/>
      <c r="K11" s="114"/>
      <c r="L11" s="115"/>
      <c r="M11" s="114"/>
      <c r="N11" s="115"/>
      <c r="O11" s="114"/>
      <c r="P11" s="133">
        <f t="shared" si="0"/>
        <v>17000</v>
      </c>
      <c r="Q11" s="31"/>
    </row>
    <row r="12" spans="1:17" ht="30.75" customHeight="1" thickBot="1" x14ac:dyDescent="0.4">
      <c r="A12" s="3" t="s">
        <v>19</v>
      </c>
      <c r="B12" s="25" t="s">
        <v>20</v>
      </c>
      <c r="C12" s="111">
        <v>300000</v>
      </c>
      <c r="D12" s="113"/>
      <c r="E12" s="114">
        <v>30900</v>
      </c>
      <c r="F12" s="115">
        <v>31700</v>
      </c>
      <c r="G12" s="114">
        <v>30900</v>
      </c>
      <c r="H12" s="115">
        <v>30900</v>
      </c>
      <c r="I12" s="114">
        <v>29300</v>
      </c>
      <c r="J12" s="115"/>
      <c r="K12" s="114"/>
      <c r="L12" s="115"/>
      <c r="M12" s="114">
        <v>10000</v>
      </c>
      <c r="N12" s="115"/>
      <c r="O12" s="114"/>
      <c r="P12" s="116">
        <f t="shared" si="0"/>
        <v>163700</v>
      </c>
      <c r="Q12" s="29"/>
    </row>
    <row r="13" spans="1:17" ht="36.75" customHeight="1" thickBot="1" x14ac:dyDescent="0.4">
      <c r="A13" s="4" t="s">
        <v>21</v>
      </c>
      <c r="B13" s="27" t="s">
        <v>22</v>
      </c>
      <c r="C13" s="110">
        <v>300000</v>
      </c>
      <c r="D13" s="118"/>
      <c r="E13" s="119">
        <v>19500</v>
      </c>
      <c r="F13" s="120">
        <v>39000</v>
      </c>
      <c r="G13" s="119">
        <v>19500</v>
      </c>
      <c r="H13" s="120">
        <v>39000</v>
      </c>
      <c r="I13" s="119">
        <v>39000</v>
      </c>
      <c r="J13" s="120">
        <v>19500</v>
      </c>
      <c r="K13" s="119"/>
      <c r="L13" s="120">
        <f>10000+10000</f>
        <v>20000</v>
      </c>
      <c r="M13" s="119">
        <v>10000</v>
      </c>
      <c r="N13" s="120">
        <f>19500+10000</f>
        <v>29500</v>
      </c>
      <c r="O13" s="119"/>
      <c r="P13" s="116">
        <f t="shared" si="0"/>
        <v>235000</v>
      </c>
      <c r="Q13" s="33"/>
    </row>
    <row r="14" spans="1:17" ht="36.75" customHeight="1" thickBot="1" x14ac:dyDescent="0.4">
      <c r="A14" s="4" t="s">
        <v>23</v>
      </c>
      <c r="B14" s="26" t="s">
        <v>24</v>
      </c>
      <c r="C14" s="110">
        <v>14000</v>
      </c>
      <c r="D14" s="121"/>
      <c r="E14" s="122"/>
      <c r="F14" s="123">
        <v>5000</v>
      </c>
      <c r="G14" s="122"/>
      <c r="H14" s="123"/>
      <c r="I14" s="122"/>
      <c r="J14" s="123">
        <v>5000</v>
      </c>
      <c r="K14" s="122"/>
      <c r="L14" s="123"/>
      <c r="M14" s="122"/>
      <c r="N14" s="123"/>
      <c r="O14" s="122"/>
      <c r="P14" s="116">
        <f t="shared" si="0"/>
        <v>10000</v>
      </c>
      <c r="Q14" s="33"/>
    </row>
    <row r="15" spans="1:17" ht="33.75" customHeight="1" thickBot="1" x14ac:dyDescent="0.4">
      <c r="A15" s="3" t="s">
        <v>25</v>
      </c>
      <c r="B15" s="25" t="s">
        <v>26</v>
      </c>
      <c r="C15" s="111">
        <v>10000</v>
      </c>
      <c r="D15" s="121"/>
      <c r="E15" s="122">
        <v>3500</v>
      </c>
      <c r="F15" s="123"/>
      <c r="G15" s="122"/>
      <c r="H15" s="123"/>
      <c r="I15" s="122"/>
      <c r="J15" s="123">
        <v>3500</v>
      </c>
      <c r="K15" s="122"/>
      <c r="L15" s="123"/>
      <c r="M15" s="122"/>
      <c r="N15" s="123">
        <v>3000</v>
      </c>
      <c r="O15" s="122"/>
      <c r="P15" s="133">
        <f t="shared" si="0"/>
        <v>10000</v>
      </c>
      <c r="Q15" s="32"/>
    </row>
    <row r="16" spans="1:17" ht="41.25" customHeight="1" thickBot="1" x14ac:dyDescent="0.4">
      <c r="A16" s="4" t="s">
        <v>27</v>
      </c>
      <c r="B16" s="27" t="s">
        <v>28</v>
      </c>
      <c r="C16" s="110">
        <v>18000</v>
      </c>
      <c r="D16" s="121"/>
      <c r="E16" s="122">
        <v>10000</v>
      </c>
      <c r="F16" s="123"/>
      <c r="G16" s="122"/>
      <c r="H16" s="123"/>
      <c r="I16" s="122">
        <v>8000</v>
      </c>
      <c r="J16" s="123"/>
      <c r="K16" s="122"/>
      <c r="L16" s="123"/>
      <c r="M16" s="122"/>
      <c r="N16" s="123"/>
      <c r="O16" s="122"/>
      <c r="P16" s="133">
        <f t="shared" si="0"/>
        <v>18000</v>
      </c>
      <c r="Q16" s="29"/>
    </row>
    <row r="17" spans="1:17" ht="44.25" customHeight="1" thickBot="1" x14ac:dyDescent="0.4">
      <c r="A17" s="4" t="s">
        <v>29</v>
      </c>
      <c r="B17" s="26" t="s">
        <v>30</v>
      </c>
      <c r="C17" s="110">
        <v>18000</v>
      </c>
      <c r="D17" s="121"/>
      <c r="E17" s="122"/>
      <c r="F17" s="123">
        <v>40000</v>
      </c>
      <c r="G17" s="122"/>
      <c r="H17" s="123">
        <v>7000</v>
      </c>
      <c r="I17" s="122"/>
      <c r="J17" s="123">
        <v>5000</v>
      </c>
      <c r="K17" s="122"/>
      <c r="L17" s="123"/>
      <c r="M17" s="122"/>
      <c r="N17" s="123"/>
      <c r="O17" s="122"/>
      <c r="P17" s="133">
        <f t="shared" si="0"/>
        <v>52000</v>
      </c>
      <c r="Q17" s="29"/>
    </row>
    <row r="18" spans="1:17" ht="39.75" customHeight="1" thickBot="1" x14ac:dyDescent="0.4">
      <c r="A18" s="3" t="s">
        <v>31</v>
      </c>
      <c r="B18" s="25" t="s">
        <v>32</v>
      </c>
      <c r="C18" s="111">
        <v>18000</v>
      </c>
      <c r="D18" s="121"/>
      <c r="E18" s="122"/>
      <c r="F18" s="123"/>
      <c r="G18" s="122"/>
      <c r="H18" s="123">
        <v>7000</v>
      </c>
      <c r="I18" s="122"/>
      <c r="J18" s="123"/>
      <c r="K18" s="122"/>
      <c r="L18" s="123"/>
      <c r="M18" s="122"/>
      <c r="N18" s="123"/>
      <c r="O18" s="122"/>
      <c r="P18" s="116">
        <f t="shared" si="0"/>
        <v>7000</v>
      </c>
      <c r="Q18" s="29"/>
    </row>
    <row r="19" spans="1:17" ht="40.5" customHeight="1" thickBot="1" x14ac:dyDescent="0.4">
      <c r="A19" s="4" t="s">
        <v>33</v>
      </c>
      <c r="B19" s="27" t="s">
        <v>34</v>
      </c>
      <c r="C19" s="110">
        <v>25000</v>
      </c>
      <c r="D19" s="121"/>
      <c r="E19" s="122"/>
      <c r="F19" s="123"/>
      <c r="G19" s="122"/>
      <c r="H19" s="123"/>
      <c r="I19" s="122"/>
      <c r="J19" s="123"/>
      <c r="K19" s="122"/>
      <c r="L19" s="123"/>
      <c r="M19" s="122">
        <v>10000</v>
      </c>
      <c r="N19" s="123"/>
      <c r="O19" s="122"/>
      <c r="P19" s="116">
        <f t="shared" si="0"/>
        <v>10000</v>
      </c>
      <c r="Q19" s="29"/>
    </row>
    <row r="20" spans="1:17" ht="40.5" customHeight="1" thickBot="1" x14ac:dyDescent="0.4">
      <c r="A20" s="4" t="s">
        <v>35</v>
      </c>
      <c r="B20" s="27" t="s">
        <v>64</v>
      </c>
      <c r="C20" s="110">
        <v>10000</v>
      </c>
      <c r="D20" s="121"/>
      <c r="E20" s="122"/>
      <c r="F20" s="123"/>
      <c r="G20" s="122"/>
      <c r="H20" s="123">
        <v>10000</v>
      </c>
      <c r="I20" s="122"/>
      <c r="J20" s="123"/>
      <c r="K20" s="122"/>
      <c r="L20" s="123"/>
      <c r="M20" s="122"/>
      <c r="N20" s="123"/>
      <c r="O20" s="122"/>
      <c r="P20" s="133">
        <f t="shared" si="0"/>
        <v>10000</v>
      </c>
      <c r="Q20" s="29"/>
    </row>
    <row r="21" spans="1:17" ht="41.25" customHeight="1" thickBot="1" x14ac:dyDescent="0.4">
      <c r="A21" s="4" t="s">
        <v>63</v>
      </c>
      <c r="B21" s="27" t="s">
        <v>36</v>
      </c>
      <c r="C21" s="110">
        <v>8000</v>
      </c>
      <c r="D21" s="121"/>
      <c r="E21" s="122"/>
      <c r="F21" s="123"/>
      <c r="G21" s="122"/>
      <c r="H21" s="123">
        <v>8000</v>
      </c>
      <c r="I21" s="122"/>
      <c r="J21" s="123"/>
      <c r="K21" s="122"/>
      <c r="L21" s="123"/>
      <c r="M21" s="122">
        <v>5000</v>
      </c>
      <c r="N21" s="123"/>
      <c r="O21" s="122"/>
      <c r="P21" s="133">
        <f t="shared" si="0"/>
        <v>13000</v>
      </c>
      <c r="Q21" s="29"/>
    </row>
    <row r="22" spans="1:17" ht="42.75" customHeight="1" thickBot="1" x14ac:dyDescent="0.4">
      <c r="A22" s="5"/>
      <c r="B22" s="28" t="s">
        <v>37</v>
      </c>
      <c r="C22" s="34">
        <f>SUM(C4:C21)</f>
        <v>900000</v>
      </c>
      <c r="D22" s="124"/>
      <c r="E22" s="125"/>
      <c r="F22" s="126"/>
      <c r="G22" s="125"/>
      <c r="H22" s="126"/>
      <c r="I22" s="125"/>
      <c r="J22" s="126"/>
      <c r="K22" s="127"/>
      <c r="L22" s="126"/>
      <c r="M22" s="125"/>
      <c r="N22" s="126"/>
      <c r="O22" s="125"/>
      <c r="P22" s="116">
        <f>SUM(P4:P21)</f>
        <v>688700</v>
      </c>
      <c r="Q22" s="29"/>
    </row>
    <row r="23" spans="1:17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7" x14ac:dyDescent="0.3">
      <c r="A30" s="2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9.5" customHeight="1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9.75" hidden="1" customHeight="1" thickBo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thickBot="1" x14ac:dyDescent="0.35">
      <c r="A35" s="138" t="s">
        <v>50</v>
      </c>
      <c r="B35" s="139"/>
      <c r="C35" s="14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43.8" thickBot="1" x14ac:dyDescent="0.35">
      <c r="A36" s="43" t="s">
        <v>1</v>
      </c>
      <c r="B36" s="43" t="s">
        <v>51</v>
      </c>
      <c r="C36" s="45" t="s">
        <v>69</v>
      </c>
      <c r="D36" s="43" t="s">
        <v>38</v>
      </c>
      <c r="E36" s="44" t="s">
        <v>39</v>
      </c>
      <c r="F36" s="42" t="s">
        <v>40</v>
      </c>
      <c r="G36" s="44" t="s">
        <v>41</v>
      </c>
      <c r="H36" s="44" t="s">
        <v>42</v>
      </c>
      <c r="I36" s="44" t="s">
        <v>43</v>
      </c>
      <c r="J36" s="43" t="s">
        <v>44</v>
      </c>
      <c r="K36" s="44" t="s">
        <v>45</v>
      </c>
      <c r="L36" s="42" t="s">
        <v>46</v>
      </c>
      <c r="M36" s="44" t="s">
        <v>47</v>
      </c>
      <c r="N36" s="44" t="s">
        <v>48</v>
      </c>
      <c r="O36" s="44" t="s">
        <v>49</v>
      </c>
      <c r="P36" s="10" t="s">
        <v>81</v>
      </c>
      <c r="Q36" s="11" t="s">
        <v>68</v>
      </c>
    </row>
    <row r="37" spans="1:17" ht="45.75" customHeight="1" thickBot="1" x14ac:dyDescent="0.4">
      <c r="A37" s="23" t="s">
        <v>3</v>
      </c>
      <c r="B37" s="35" t="s">
        <v>52</v>
      </c>
      <c r="C37" s="110">
        <v>15000</v>
      </c>
      <c r="D37" s="86"/>
      <c r="E37" s="87"/>
      <c r="F37" s="88"/>
      <c r="G37" s="87"/>
      <c r="H37" s="88"/>
      <c r="I37" s="87"/>
      <c r="J37" s="88">
        <v>6000</v>
      </c>
      <c r="K37" s="87"/>
      <c r="L37" s="88"/>
      <c r="M37" s="87"/>
      <c r="N37" s="88"/>
      <c r="O37" s="87"/>
      <c r="P37" s="91">
        <f t="shared" ref="P37:P39" si="1">SUM(D37:O37)</f>
        <v>6000</v>
      </c>
      <c r="Q37" s="39"/>
    </row>
    <row r="38" spans="1:17" ht="49.5" customHeight="1" thickBot="1" x14ac:dyDescent="0.4">
      <c r="A38" s="24" t="s">
        <v>5</v>
      </c>
      <c r="B38" s="36" t="s">
        <v>72</v>
      </c>
      <c r="C38" s="111">
        <v>25000</v>
      </c>
      <c r="D38" s="86"/>
      <c r="E38" s="87"/>
      <c r="F38" s="88"/>
      <c r="G38" s="87"/>
      <c r="H38" s="88"/>
      <c r="I38" s="87"/>
      <c r="J38" s="88">
        <v>7000</v>
      </c>
      <c r="K38" s="87"/>
      <c r="L38" s="88"/>
      <c r="M38" s="87"/>
      <c r="N38" s="88"/>
      <c r="O38" s="87"/>
      <c r="P38" s="91">
        <f t="shared" si="1"/>
        <v>7000</v>
      </c>
      <c r="Q38" s="39"/>
    </row>
    <row r="39" spans="1:17" ht="42" customHeight="1" thickBot="1" x14ac:dyDescent="0.4">
      <c r="A39" s="23" t="s">
        <v>7</v>
      </c>
      <c r="B39" s="37" t="s">
        <v>70</v>
      </c>
      <c r="C39" s="112">
        <v>30000</v>
      </c>
      <c r="D39" s="86"/>
      <c r="E39" s="87">
        <v>4000</v>
      </c>
      <c r="F39" s="88"/>
      <c r="G39" s="87"/>
      <c r="H39" s="88"/>
      <c r="I39" s="87">
        <v>3000</v>
      </c>
      <c r="J39" s="88"/>
      <c r="K39" s="87"/>
      <c r="L39" s="88">
        <v>10000</v>
      </c>
      <c r="M39" s="87"/>
      <c r="N39" s="88"/>
      <c r="O39" s="87"/>
      <c r="P39" s="91">
        <f t="shared" si="1"/>
        <v>17000</v>
      </c>
      <c r="Q39" s="40"/>
    </row>
    <row r="40" spans="1:17" ht="45.75" customHeight="1" thickBot="1" x14ac:dyDescent="0.4">
      <c r="A40" s="23" t="s">
        <v>9</v>
      </c>
      <c r="B40" s="26" t="s">
        <v>73</v>
      </c>
      <c r="C40" s="112">
        <v>35000</v>
      </c>
      <c r="D40" s="93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6"/>
      <c r="P40" s="131"/>
      <c r="Q40" s="132"/>
    </row>
    <row r="41" spans="1:17" ht="31.5" customHeight="1" thickBot="1" x14ac:dyDescent="0.45">
      <c r="A41" s="5"/>
      <c r="B41" s="38" t="s">
        <v>37</v>
      </c>
      <c r="C41" s="41">
        <f>SUM(C37:C40)</f>
        <v>105000</v>
      </c>
      <c r="D41" s="83"/>
      <c r="E41" s="82"/>
      <c r="F41" s="84"/>
      <c r="G41" s="82"/>
      <c r="H41" s="84"/>
      <c r="I41" s="82"/>
      <c r="J41" s="84"/>
      <c r="K41" s="82"/>
      <c r="L41" s="84"/>
      <c r="M41" s="82"/>
      <c r="N41" s="84"/>
      <c r="O41" s="82"/>
      <c r="P41" s="130">
        <f>SUM(P37:P40)</f>
        <v>30000</v>
      </c>
      <c r="Q41" s="39"/>
    </row>
    <row r="42" spans="1:17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6"/>
    </row>
    <row r="43" spans="1:17" ht="7.5" customHeight="1" thickBo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6"/>
    </row>
    <row r="44" spans="1:17" ht="35.25" customHeight="1" thickTop="1" thickBot="1" x14ac:dyDescent="0.35">
      <c r="A44" s="148" t="s">
        <v>74</v>
      </c>
      <c r="B44" s="149"/>
      <c r="C44" s="15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6"/>
    </row>
    <row r="45" spans="1:17" ht="15" hidden="1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6"/>
    </row>
    <row r="46" spans="1:17" ht="3.75" hidden="1" customHeight="1" thickBo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6"/>
    </row>
    <row r="47" spans="1:17" ht="2.25" hidden="1" customHeight="1" thickBo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6"/>
    </row>
    <row r="48" spans="1:17" ht="44.4" thickTop="1" thickBot="1" x14ac:dyDescent="0.35">
      <c r="A48" s="46" t="s">
        <v>1</v>
      </c>
      <c r="B48" s="46" t="s">
        <v>51</v>
      </c>
      <c r="C48" s="47" t="s">
        <v>69</v>
      </c>
      <c r="D48" s="48" t="s">
        <v>38</v>
      </c>
      <c r="E48" s="49" t="s">
        <v>39</v>
      </c>
      <c r="F48" s="50" t="s">
        <v>40</v>
      </c>
      <c r="G48" s="49" t="s">
        <v>41</v>
      </c>
      <c r="H48" s="50" t="s">
        <v>42</v>
      </c>
      <c r="I48" s="49" t="s">
        <v>43</v>
      </c>
      <c r="J48" s="50" t="s">
        <v>44</v>
      </c>
      <c r="K48" s="49" t="s">
        <v>45</v>
      </c>
      <c r="L48" s="50" t="s">
        <v>46</v>
      </c>
      <c r="M48" s="49" t="s">
        <v>47</v>
      </c>
      <c r="N48" s="50" t="s">
        <v>48</v>
      </c>
      <c r="O48" s="49" t="s">
        <v>49</v>
      </c>
      <c r="P48" s="18" t="s">
        <v>81</v>
      </c>
      <c r="Q48" s="17" t="s">
        <v>68</v>
      </c>
    </row>
    <row r="49" spans="1:17" ht="31.5" customHeight="1" thickBot="1" x14ac:dyDescent="0.45">
      <c r="A49" s="7" t="s">
        <v>3</v>
      </c>
      <c r="B49" s="51" t="s">
        <v>53</v>
      </c>
      <c r="C49" s="85">
        <v>3000</v>
      </c>
      <c r="D49" s="86"/>
      <c r="E49" s="87"/>
      <c r="F49" s="88"/>
      <c r="G49" s="87"/>
      <c r="H49" s="88"/>
      <c r="I49" s="87"/>
      <c r="J49" s="88"/>
      <c r="K49" s="87"/>
      <c r="L49" s="88"/>
      <c r="M49" s="87">
        <v>3000</v>
      </c>
      <c r="N49" s="88"/>
      <c r="O49" s="89"/>
      <c r="P49" s="128">
        <f>SUM(D49:O49)</f>
        <v>3000</v>
      </c>
      <c r="Q49" s="12"/>
    </row>
    <row r="50" spans="1:17" ht="30.75" customHeight="1" thickBot="1" x14ac:dyDescent="0.45">
      <c r="A50" s="8" t="s">
        <v>5</v>
      </c>
      <c r="B50" s="52" t="s">
        <v>54</v>
      </c>
      <c r="C50" s="90">
        <v>34000</v>
      </c>
      <c r="D50" s="86"/>
      <c r="E50" s="87"/>
      <c r="F50" s="88"/>
      <c r="G50" s="87"/>
      <c r="H50" s="88"/>
      <c r="I50" s="87">
        <v>9000</v>
      </c>
      <c r="J50" s="88"/>
      <c r="K50" s="87"/>
      <c r="L50" s="88"/>
      <c r="M50" s="87"/>
      <c r="N50" s="88"/>
      <c r="O50" s="89"/>
      <c r="P50" s="91">
        <f>SUM(D50:O50)</f>
        <v>9000</v>
      </c>
      <c r="Q50" s="14"/>
    </row>
    <row r="51" spans="1:17" ht="30.75" customHeight="1" thickBot="1" x14ac:dyDescent="0.45">
      <c r="A51" s="9" t="s">
        <v>7</v>
      </c>
      <c r="B51" s="53" t="s">
        <v>55</v>
      </c>
      <c r="C51" s="85">
        <v>23000</v>
      </c>
      <c r="D51" s="86"/>
      <c r="E51" s="87"/>
      <c r="F51" s="88">
        <v>10000</v>
      </c>
      <c r="G51" s="87"/>
      <c r="H51" s="88"/>
      <c r="I51" s="87"/>
      <c r="J51" s="88"/>
      <c r="K51" s="87"/>
      <c r="L51" s="88"/>
      <c r="M51" s="87">
        <v>7500</v>
      </c>
      <c r="N51" s="88"/>
      <c r="O51" s="89"/>
      <c r="P51" s="91">
        <f>SUM(D51:O51)</f>
        <v>17500</v>
      </c>
      <c r="Q51" s="12"/>
    </row>
    <row r="52" spans="1:17" ht="29.25" customHeight="1" thickBot="1" x14ac:dyDescent="0.45">
      <c r="A52" s="7" t="s">
        <v>9</v>
      </c>
      <c r="B52" s="51" t="s">
        <v>56</v>
      </c>
      <c r="C52" s="85">
        <v>30000</v>
      </c>
      <c r="D52" s="86"/>
      <c r="E52" s="87"/>
      <c r="F52" s="88"/>
      <c r="G52" s="87"/>
      <c r="H52" s="88">
        <v>5000</v>
      </c>
      <c r="I52" s="87"/>
      <c r="J52" s="88"/>
      <c r="K52" s="87"/>
      <c r="L52" s="88"/>
      <c r="M52" s="87"/>
      <c r="N52" s="88"/>
      <c r="O52" s="89">
        <v>2000</v>
      </c>
      <c r="P52" s="49">
        <f>SUM(D52:O52)</f>
        <v>7000</v>
      </c>
      <c r="Q52" s="15"/>
    </row>
    <row r="53" spans="1:17" ht="45.75" customHeight="1" thickBot="1" x14ac:dyDescent="0.45">
      <c r="A53" s="7" t="s">
        <v>11</v>
      </c>
      <c r="B53" s="54" t="s">
        <v>71</v>
      </c>
      <c r="C53" s="90">
        <v>30000</v>
      </c>
      <c r="D53" s="86"/>
      <c r="E53" s="87"/>
      <c r="F53" s="88"/>
      <c r="G53" s="87">
        <v>5000</v>
      </c>
      <c r="H53" s="88"/>
      <c r="I53" s="87"/>
      <c r="J53" s="88"/>
      <c r="K53" s="87"/>
      <c r="L53" s="88"/>
      <c r="M53" s="87"/>
      <c r="N53" s="88"/>
      <c r="O53" s="89"/>
      <c r="P53" s="49">
        <f>SUM(D53:O53)</f>
        <v>5000</v>
      </c>
      <c r="Q53" s="13"/>
    </row>
    <row r="54" spans="1:17" ht="56.25" customHeight="1" thickBot="1" x14ac:dyDescent="0.45">
      <c r="A54" s="8" t="s">
        <v>13</v>
      </c>
      <c r="B54" s="51" t="s">
        <v>57</v>
      </c>
      <c r="C54" s="85">
        <v>18000</v>
      </c>
      <c r="D54" s="92"/>
      <c r="E54" s="93"/>
      <c r="F54" s="94">
        <v>2000</v>
      </c>
      <c r="G54" s="93"/>
      <c r="H54" s="94"/>
      <c r="I54" s="93"/>
      <c r="J54" s="94"/>
      <c r="K54" s="93"/>
      <c r="L54" s="94"/>
      <c r="M54" s="93"/>
      <c r="N54" s="94"/>
      <c r="O54" s="95"/>
      <c r="P54" s="49">
        <f t="shared" ref="P54:P56" si="2">SUM(D54:O54)</f>
        <v>2000</v>
      </c>
      <c r="Q54" s="12"/>
    </row>
    <row r="55" spans="1:17" ht="62.25" customHeight="1" thickBot="1" x14ac:dyDescent="0.45">
      <c r="A55" s="9" t="s">
        <v>15</v>
      </c>
      <c r="B55" s="51" t="s">
        <v>58</v>
      </c>
      <c r="C55" s="85">
        <v>25000</v>
      </c>
      <c r="D55" s="86"/>
      <c r="E55" s="87">
        <v>1500</v>
      </c>
      <c r="F55" s="88"/>
      <c r="G55" s="87"/>
      <c r="H55" s="88"/>
      <c r="I55" s="87"/>
      <c r="J55" s="88"/>
      <c r="K55" s="87">
        <v>5000</v>
      </c>
      <c r="L55" s="88"/>
      <c r="M55" s="87"/>
      <c r="N55" s="88"/>
      <c r="O55" s="89"/>
      <c r="P55" s="91">
        <f t="shared" si="2"/>
        <v>6500</v>
      </c>
      <c r="Q55" s="15"/>
    </row>
    <row r="56" spans="1:17" ht="39" customHeight="1" thickBot="1" x14ac:dyDescent="0.45">
      <c r="A56" s="8" t="s">
        <v>17</v>
      </c>
      <c r="B56" s="54" t="s">
        <v>59</v>
      </c>
      <c r="C56" s="90">
        <v>12000</v>
      </c>
      <c r="D56" s="92"/>
      <c r="E56" s="93"/>
      <c r="F56" s="94"/>
      <c r="G56" s="93"/>
      <c r="H56" s="94"/>
      <c r="I56" s="93">
        <v>5000</v>
      </c>
      <c r="J56" s="94"/>
      <c r="K56" s="93"/>
      <c r="L56" s="94"/>
      <c r="M56" s="93"/>
      <c r="N56" s="94"/>
      <c r="O56" s="95"/>
      <c r="P56" s="96">
        <f t="shared" si="2"/>
        <v>5000</v>
      </c>
      <c r="Q56" s="14"/>
    </row>
    <row r="57" spans="1:17" ht="49.5" customHeight="1" thickBot="1" x14ac:dyDescent="0.45">
      <c r="A57" s="9" t="s">
        <v>19</v>
      </c>
      <c r="B57" s="51" t="s">
        <v>79</v>
      </c>
      <c r="C57" s="85">
        <v>15000</v>
      </c>
      <c r="D57" s="97"/>
      <c r="E57" s="98"/>
      <c r="F57" s="99">
        <v>7500</v>
      </c>
      <c r="G57" s="98">
        <v>5000</v>
      </c>
      <c r="H57" s="99"/>
      <c r="I57" s="98">
        <v>7500</v>
      </c>
      <c r="J57" s="99"/>
      <c r="K57" s="98"/>
      <c r="L57" s="99"/>
      <c r="M57" s="98"/>
      <c r="N57" s="99"/>
      <c r="O57" s="100"/>
      <c r="P57" s="129">
        <f>SUM(D57:O57)</f>
        <v>20000</v>
      </c>
      <c r="Q57" s="12"/>
    </row>
    <row r="58" spans="1:17" ht="35.25" customHeight="1" thickBot="1" x14ac:dyDescent="0.45">
      <c r="A58" s="9" t="s">
        <v>21</v>
      </c>
      <c r="B58" s="51" t="s">
        <v>76</v>
      </c>
      <c r="C58" s="85">
        <v>30000</v>
      </c>
      <c r="D58" s="97"/>
      <c r="E58" s="98"/>
      <c r="F58" s="99"/>
      <c r="G58" s="98"/>
      <c r="H58" s="99">
        <v>5000</v>
      </c>
      <c r="I58" s="98">
        <v>5000</v>
      </c>
      <c r="J58" s="99"/>
      <c r="K58" s="98"/>
      <c r="L58" s="99"/>
      <c r="M58" s="98">
        <v>5000</v>
      </c>
      <c r="N58" s="99"/>
      <c r="O58" s="100"/>
      <c r="P58" s="96">
        <f>SUM(D58:O58)</f>
        <v>15000</v>
      </c>
      <c r="Q58" s="61"/>
    </row>
    <row r="59" spans="1:17" ht="33.75" customHeight="1" thickBot="1" x14ac:dyDescent="0.45">
      <c r="A59" s="9" t="s">
        <v>23</v>
      </c>
      <c r="B59" s="51" t="s">
        <v>80</v>
      </c>
      <c r="C59" s="85">
        <v>10000</v>
      </c>
      <c r="D59" s="101"/>
      <c r="E59" s="102">
        <v>3000</v>
      </c>
      <c r="F59" s="103">
        <v>3000</v>
      </c>
      <c r="G59" s="102"/>
      <c r="H59" s="103">
        <v>2000</v>
      </c>
      <c r="I59" s="102"/>
      <c r="J59" s="103">
        <v>5000</v>
      </c>
      <c r="K59" s="102"/>
      <c r="L59" s="103">
        <v>2000</v>
      </c>
      <c r="M59" s="102"/>
      <c r="N59" s="103"/>
      <c r="O59" s="104"/>
      <c r="P59" s="129">
        <f t="shared" ref="P59:P63" si="3">SUM(D59:O59)</f>
        <v>15000</v>
      </c>
      <c r="Q59" s="15" t="s">
        <v>100</v>
      </c>
    </row>
    <row r="60" spans="1:17" ht="32.25" customHeight="1" thickBot="1" x14ac:dyDescent="0.45">
      <c r="A60" s="9" t="s">
        <v>25</v>
      </c>
      <c r="B60" s="51" t="s">
        <v>65</v>
      </c>
      <c r="C60" s="85">
        <v>30000</v>
      </c>
      <c r="D60" s="101"/>
      <c r="E60" s="102"/>
      <c r="F60" s="103"/>
      <c r="G60" s="102"/>
      <c r="H60" s="103"/>
      <c r="I60" s="102"/>
      <c r="J60" s="103"/>
      <c r="K60" s="102"/>
      <c r="L60" s="103"/>
      <c r="M60" s="102"/>
      <c r="N60" s="103"/>
      <c r="O60" s="104"/>
      <c r="P60" s="96">
        <f t="shared" si="3"/>
        <v>0</v>
      </c>
      <c r="Q60" s="15"/>
    </row>
    <row r="61" spans="1:17" ht="42" customHeight="1" thickBot="1" x14ac:dyDescent="0.45">
      <c r="A61" s="9" t="s">
        <v>27</v>
      </c>
      <c r="B61" s="51" t="s">
        <v>66</v>
      </c>
      <c r="C61" s="85">
        <v>15000</v>
      </c>
      <c r="D61" s="101"/>
      <c r="E61" s="102"/>
      <c r="F61" s="103"/>
      <c r="G61" s="102">
        <v>5000</v>
      </c>
      <c r="H61" s="103"/>
      <c r="I61" s="102"/>
      <c r="J61" s="103"/>
      <c r="K61" s="102"/>
      <c r="L61" s="103"/>
      <c r="M61" s="102"/>
      <c r="N61" s="103"/>
      <c r="O61" s="104"/>
      <c r="P61" s="96">
        <f t="shared" si="3"/>
        <v>5000</v>
      </c>
      <c r="Q61" s="15"/>
    </row>
    <row r="62" spans="1:17" ht="34.5" customHeight="1" thickBot="1" x14ac:dyDescent="0.45">
      <c r="A62" s="9" t="s">
        <v>29</v>
      </c>
      <c r="B62" s="51" t="s">
        <v>77</v>
      </c>
      <c r="C62" s="85">
        <v>15000</v>
      </c>
      <c r="D62" s="101"/>
      <c r="E62" s="102"/>
      <c r="F62" s="103"/>
      <c r="G62" s="102"/>
      <c r="H62" s="103"/>
      <c r="I62" s="102"/>
      <c r="J62" s="103"/>
      <c r="K62" s="102"/>
      <c r="L62" s="103"/>
      <c r="M62" s="102">
        <v>3000</v>
      </c>
      <c r="N62" s="103"/>
      <c r="O62" s="104"/>
      <c r="P62" s="96">
        <f t="shared" si="3"/>
        <v>3000</v>
      </c>
      <c r="Q62" s="15"/>
    </row>
    <row r="63" spans="1:17" ht="36.75" customHeight="1" thickBot="1" x14ac:dyDescent="0.45">
      <c r="A63" s="19" t="s">
        <v>31</v>
      </c>
      <c r="B63" s="55" t="s">
        <v>78</v>
      </c>
      <c r="C63" s="105">
        <v>15000</v>
      </c>
      <c r="D63" s="106"/>
      <c r="E63" s="107"/>
      <c r="F63" s="108"/>
      <c r="G63" s="107">
        <v>15000</v>
      </c>
      <c r="H63" s="108"/>
      <c r="I63" s="107"/>
      <c r="J63" s="108"/>
      <c r="K63" s="107"/>
      <c r="L63" s="108"/>
      <c r="M63" s="107"/>
      <c r="N63" s="108"/>
      <c r="O63" s="109"/>
      <c r="P63" s="129">
        <f t="shared" si="3"/>
        <v>15000</v>
      </c>
      <c r="Q63" s="14"/>
    </row>
    <row r="64" spans="1:17" ht="34.5" customHeight="1" thickBot="1" x14ac:dyDescent="0.35">
      <c r="A64" s="7"/>
      <c r="B64" s="56" t="s">
        <v>75</v>
      </c>
      <c r="C64" s="59">
        <f>SUM(C49:C63)</f>
        <v>305000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7"/>
      <c r="P64" s="110">
        <f>SUM(P49:P63)</f>
        <v>128000</v>
      </c>
      <c r="Q64" s="60"/>
    </row>
    <row r="65" spans="1:1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thickBo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.600000000000001" thickBot="1" x14ac:dyDescent="0.4">
      <c r="A68" s="141" t="s">
        <v>60</v>
      </c>
      <c r="B68" s="142"/>
      <c r="C68" s="14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.600000000000001" thickBot="1" x14ac:dyDescent="0.4">
      <c r="A69" s="62"/>
      <c r="B69" s="63" t="s">
        <v>62</v>
      </c>
      <c r="C69" s="64" t="s">
        <v>61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.600000000000001" thickBot="1" x14ac:dyDescent="0.4">
      <c r="A70" s="65" t="s">
        <v>3</v>
      </c>
      <c r="B70" s="66" t="s">
        <v>82</v>
      </c>
      <c r="C70" s="67">
        <v>2000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36.6" thickBot="1" x14ac:dyDescent="0.4">
      <c r="A71" s="65" t="s">
        <v>5</v>
      </c>
      <c r="B71" s="68" t="s">
        <v>83</v>
      </c>
      <c r="C71" s="67">
        <v>2000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.600000000000001" thickBot="1" x14ac:dyDescent="0.4">
      <c r="A72" s="65" t="s">
        <v>7</v>
      </c>
      <c r="B72" s="69" t="s">
        <v>84</v>
      </c>
      <c r="C72" s="70">
        <v>9000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.600000000000001" thickBot="1" x14ac:dyDescent="0.4">
      <c r="A73" s="65" t="s">
        <v>9</v>
      </c>
      <c r="B73" s="71" t="s">
        <v>85</v>
      </c>
      <c r="C73" s="72">
        <v>10000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.600000000000001" thickBot="1" x14ac:dyDescent="0.4">
      <c r="A74" s="65" t="s">
        <v>11</v>
      </c>
      <c r="B74" s="66" t="s">
        <v>86</v>
      </c>
      <c r="C74" s="67">
        <f>5000+82500+35894.5</f>
        <v>123394.5</v>
      </c>
      <c r="D74" s="134"/>
      <c r="E74" s="13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.600000000000001" thickBot="1" x14ac:dyDescent="0.4">
      <c r="A75" s="65" t="s">
        <v>13</v>
      </c>
      <c r="B75" s="73" t="s">
        <v>87</v>
      </c>
      <c r="C75" s="67">
        <f>18000+3000+3000+3000+3000</f>
        <v>30000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.600000000000001" thickBot="1" x14ac:dyDescent="0.4">
      <c r="A76" s="65" t="s">
        <v>15</v>
      </c>
      <c r="B76" s="73" t="s">
        <v>98</v>
      </c>
      <c r="C76" s="67">
        <f>16000+12000</f>
        <v>28000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8.600000000000001" thickBot="1" x14ac:dyDescent="0.4">
      <c r="A77" s="65" t="s">
        <v>15</v>
      </c>
      <c r="B77" s="74" t="s">
        <v>88</v>
      </c>
      <c r="C77" s="70">
        <f>39207.1+18000+14000</f>
        <v>71207.100000000006</v>
      </c>
      <c r="D77" s="22">
        <f>90000+96317.59</f>
        <v>186317.59</v>
      </c>
      <c r="E77" s="2"/>
      <c r="F77" s="2"/>
      <c r="G77" s="2"/>
      <c r="H77" s="2"/>
      <c r="I77" s="2"/>
      <c r="J77" s="2"/>
      <c r="K77" s="2"/>
      <c r="L77" s="57" t="s">
        <v>102</v>
      </c>
      <c r="M77" s="58">
        <f>SUM(P22+P41+P64+C89+D77)</f>
        <v>1443797.03</v>
      </c>
      <c r="N77" s="2"/>
      <c r="O77" s="2"/>
      <c r="P77" s="2"/>
      <c r="Q77" s="2"/>
    </row>
    <row r="78" spans="1:17" ht="18.600000000000001" thickBot="1" x14ac:dyDescent="0.4">
      <c r="A78" s="65" t="s">
        <v>17</v>
      </c>
      <c r="B78" s="75" t="s">
        <v>89</v>
      </c>
      <c r="C78" s="76">
        <f>41622.01+14814.65+10201.25+11524.73+7167.2+11848</f>
        <v>97177.84</v>
      </c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.600000000000001" thickBot="1" x14ac:dyDescent="0.4">
      <c r="A79" s="65" t="s">
        <v>19</v>
      </c>
      <c r="B79" s="77" t="s">
        <v>90</v>
      </c>
      <c r="C79" s="76">
        <v>1000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.600000000000001" thickBot="1" x14ac:dyDescent="0.4">
      <c r="A80" s="65" t="s">
        <v>21</v>
      </c>
      <c r="B80" s="75" t="s">
        <v>91</v>
      </c>
      <c r="C80" s="76">
        <v>5000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36.6" thickBot="1" x14ac:dyDescent="0.4">
      <c r="A81" s="65">
        <v>11</v>
      </c>
      <c r="B81" s="78" t="s">
        <v>92</v>
      </c>
      <c r="C81" s="76">
        <v>1000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8.600000000000001" thickBot="1" x14ac:dyDescent="0.4">
      <c r="A82" s="65">
        <v>12</v>
      </c>
      <c r="B82" s="79" t="s">
        <v>93</v>
      </c>
      <c r="C82" s="80">
        <v>10000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36.6" thickBot="1" x14ac:dyDescent="0.4">
      <c r="A83" s="65">
        <v>13</v>
      </c>
      <c r="B83" s="79" t="s">
        <v>94</v>
      </c>
      <c r="C83" s="80">
        <v>10000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.600000000000001" thickBot="1" x14ac:dyDescent="0.4">
      <c r="A84" s="65">
        <v>14</v>
      </c>
      <c r="B84" s="79" t="s">
        <v>95</v>
      </c>
      <c r="C84" s="80">
        <v>1000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36.6" thickBot="1" x14ac:dyDescent="0.4">
      <c r="A85" s="65">
        <v>15</v>
      </c>
      <c r="B85" s="78" t="s">
        <v>96</v>
      </c>
      <c r="C85" s="80">
        <v>2000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36.6" thickBot="1" x14ac:dyDescent="0.4">
      <c r="A86" s="65">
        <v>16</v>
      </c>
      <c r="B86" s="81" t="s">
        <v>97</v>
      </c>
      <c r="C86" s="70">
        <v>2000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36.6" thickBot="1" x14ac:dyDescent="0.4">
      <c r="A87" s="65">
        <v>17</v>
      </c>
      <c r="B87" s="79" t="s">
        <v>99</v>
      </c>
      <c r="C87" s="70">
        <v>3000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.600000000000001" thickBot="1" x14ac:dyDescent="0.4">
      <c r="A88" s="65">
        <v>18</v>
      </c>
      <c r="B88" s="79" t="s">
        <v>101</v>
      </c>
      <c r="C88" s="70">
        <v>3000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.600000000000001" thickBot="1" x14ac:dyDescent="0.4">
      <c r="A89" s="144" t="s">
        <v>37</v>
      </c>
      <c r="B89" s="143"/>
      <c r="C89" s="70">
        <f>SUM(C70:C88)</f>
        <v>410779.43999999994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F90" s="20"/>
    </row>
  </sheetData>
  <mergeCells count="6">
    <mergeCell ref="A1:C1"/>
    <mergeCell ref="A35:C35"/>
    <mergeCell ref="A68:C68"/>
    <mergeCell ref="A89:B89"/>
    <mergeCell ref="A2:C2"/>
    <mergeCell ref="A44:C44"/>
  </mergeCells>
  <phoneticPr fontId="1" type="noConversion"/>
  <pageMargins left="0.25" right="0.25" top="0.75" bottom="0.75" header="0.3" footer="0.3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vjezb</dc:creator>
  <cp:lastModifiedBy>GradOtok</cp:lastModifiedBy>
  <cp:lastPrinted>2021-09-21T13:11:58Z</cp:lastPrinted>
  <dcterms:created xsi:type="dcterms:W3CDTF">2020-04-17T07:10:48Z</dcterms:created>
  <dcterms:modified xsi:type="dcterms:W3CDTF">2021-12-22T09:22:23Z</dcterms:modified>
</cp:coreProperties>
</file>